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.Rogowski\Desktop\"/>
    </mc:Choice>
  </mc:AlternateContent>
  <xr:revisionPtr revIDLastSave="0" documentId="8_{6F4BDB25-6B52-4E8E-9AA7-C6160D9145C2}" xr6:coauthVersionLast="36" xr6:coauthVersionMax="36" xr10:uidLastSave="{00000000-0000-0000-0000-000000000000}"/>
  <bookViews>
    <workbookView xWindow="0" yWindow="0" windowWidth="20160" windowHeight="9180" tabRatio="862" xr2:uid="{00000000-000D-0000-FFFF-FFFF00000000}"/>
  </bookViews>
  <sheets>
    <sheet name="Info" sheetId="10" r:id="rId1"/>
    <sheet name="Personnel and Fringe" sheetId="2" r:id="rId2"/>
    <sheet name="Travel" sheetId="3" r:id="rId3"/>
    <sheet name="Equipment" sheetId="4" r:id="rId4"/>
    <sheet name="Supplies" sheetId="5" r:id="rId5"/>
    <sheet name="Contractual" sheetId="6" r:id="rId6"/>
    <sheet name="OtherDirect" sheetId="7" r:id="rId7"/>
    <sheet name="IndirectCosts" sheetId="8" r:id="rId8"/>
    <sheet name="TotalSubawards" sheetId="9" r:id="rId9"/>
    <sheet name="SUMMARY" sheetId="1" r:id="rId10"/>
    <sheet name="Subaward1" sheetId="11" r:id="rId11"/>
    <sheet name="Subaward2" sheetId="12" r:id="rId12"/>
    <sheet name="Subaward3" sheetId="13" r:id="rId13"/>
    <sheet name="Data" sheetId="14" r:id="rId14"/>
  </sheets>
  <calcPr calcId="191029"/>
</workbook>
</file>

<file path=xl/calcChain.xml><?xml version="1.0" encoding="utf-8"?>
<calcChain xmlns="http://schemas.openxmlformats.org/spreadsheetml/2006/main">
  <c r="C95" i="2" l="1"/>
  <c r="C90" i="2"/>
  <c r="B90" i="2"/>
  <c r="A90" i="2"/>
  <c r="C89" i="2"/>
  <c r="B89" i="2"/>
  <c r="A89" i="2"/>
  <c r="C88" i="2"/>
  <c r="B88" i="2"/>
  <c r="A88" i="2"/>
  <c r="C87" i="2"/>
  <c r="B87" i="2"/>
  <c r="A87" i="2"/>
  <c r="C86" i="2"/>
  <c r="B86" i="2"/>
  <c r="A86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 s="1"/>
  <c r="A63" i="2"/>
  <c r="N62" i="2"/>
  <c r="M62" i="2"/>
  <c r="L62" i="2"/>
  <c r="K62" i="2"/>
  <c r="J62" i="2"/>
  <c r="I62" i="2"/>
  <c r="H62" i="2"/>
  <c r="G62" i="2"/>
  <c r="F62" i="2"/>
  <c r="E62" i="2"/>
  <c r="D62" i="2"/>
  <c r="C62" i="2"/>
  <c r="A62" i="2"/>
  <c r="N61" i="2"/>
  <c r="M61" i="2"/>
  <c r="L61" i="2"/>
  <c r="K61" i="2"/>
  <c r="J61" i="2"/>
  <c r="I61" i="2"/>
  <c r="H61" i="2"/>
  <c r="G61" i="2"/>
  <c r="F61" i="2"/>
  <c r="E61" i="2"/>
  <c r="D61" i="2"/>
  <c r="C61" i="2"/>
  <c r="A61" i="2"/>
  <c r="N60" i="2"/>
  <c r="M60" i="2"/>
  <c r="L60" i="2"/>
  <c r="K60" i="2"/>
  <c r="J60" i="2"/>
  <c r="I60" i="2"/>
  <c r="H60" i="2"/>
  <c r="G60" i="2"/>
  <c r="F60" i="2"/>
  <c r="E60" i="2"/>
  <c r="D60" i="2"/>
  <c r="C60" i="2"/>
  <c r="A60" i="2"/>
  <c r="N59" i="2"/>
  <c r="M59" i="2"/>
  <c r="L59" i="2"/>
  <c r="K59" i="2"/>
  <c r="J59" i="2"/>
  <c r="I59" i="2"/>
  <c r="H59" i="2"/>
  <c r="G59" i="2"/>
  <c r="F59" i="2"/>
  <c r="E59" i="2"/>
  <c r="D59" i="2"/>
  <c r="C59" i="2"/>
  <c r="A59" i="2"/>
  <c r="N35" i="2"/>
  <c r="M35" i="2"/>
  <c r="L35" i="2"/>
  <c r="K35" i="2"/>
  <c r="J35" i="2"/>
  <c r="I35" i="2"/>
  <c r="H35" i="2"/>
  <c r="G35" i="2"/>
  <c r="F35" i="2"/>
  <c r="E35" i="2"/>
  <c r="D35" i="2"/>
  <c r="C35" i="2"/>
  <c r="A35" i="2"/>
  <c r="N34" i="2"/>
  <c r="M34" i="2"/>
  <c r="L34" i="2"/>
  <c r="K34" i="2"/>
  <c r="J34" i="2"/>
  <c r="I34" i="2"/>
  <c r="H34" i="2"/>
  <c r="G34" i="2"/>
  <c r="F34" i="2"/>
  <c r="E34" i="2"/>
  <c r="D34" i="2"/>
  <c r="C34" i="2"/>
  <c r="A34" i="2"/>
  <c r="N33" i="2"/>
  <c r="M33" i="2"/>
  <c r="L33" i="2"/>
  <c r="K33" i="2"/>
  <c r="J33" i="2"/>
  <c r="I33" i="2"/>
  <c r="H33" i="2"/>
  <c r="G33" i="2"/>
  <c r="F33" i="2"/>
  <c r="E33" i="2"/>
  <c r="D33" i="2"/>
  <c r="C33" i="2"/>
  <c r="A33" i="2"/>
  <c r="N32" i="2"/>
  <c r="M32" i="2"/>
  <c r="L32" i="2"/>
  <c r="K32" i="2"/>
  <c r="J32" i="2"/>
  <c r="I32" i="2"/>
  <c r="H32" i="2"/>
  <c r="G32" i="2"/>
  <c r="F32" i="2"/>
  <c r="E32" i="2"/>
  <c r="D32" i="2"/>
  <c r="C32" i="2"/>
  <c r="A32" i="2"/>
  <c r="N31" i="2"/>
  <c r="M31" i="2"/>
  <c r="L31" i="2"/>
  <c r="K31" i="2"/>
  <c r="J31" i="2"/>
  <c r="I31" i="2"/>
  <c r="H31" i="2"/>
  <c r="G31" i="2"/>
  <c r="F31" i="2"/>
  <c r="E31" i="2"/>
  <c r="D31" i="2"/>
  <c r="C31" i="2"/>
  <c r="A31" i="2"/>
  <c r="E11" i="2"/>
  <c r="G11" i="2" s="1"/>
  <c r="I11" i="2" s="1"/>
  <c r="E10" i="2"/>
  <c r="G10" i="2" s="1"/>
  <c r="I10" i="2" s="1"/>
  <c r="E9" i="2"/>
  <c r="G9" i="2" s="1"/>
  <c r="I9" i="2" s="1"/>
  <c r="E8" i="2"/>
  <c r="G8" i="2" s="1"/>
  <c r="I8" i="2" s="1"/>
  <c r="E7" i="2"/>
  <c r="G7" i="2" s="1"/>
  <c r="I7" i="2" s="1"/>
  <c r="B59" i="2" l="1"/>
  <c r="B60" i="2"/>
  <c r="B61" i="2"/>
  <c r="B62" i="2"/>
  <c r="B33" i="2"/>
  <c r="B35" i="2"/>
  <c r="B32" i="2"/>
  <c r="B31" i="2"/>
  <c r="B34" i="2"/>
  <c r="N30" i="2"/>
  <c r="E6" i="2"/>
  <c r="E5" i="2"/>
  <c r="E4" i="2"/>
  <c r="L55" i="7" l="1"/>
  <c r="K55" i="7"/>
  <c r="N65" i="7"/>
  <c r="M65" i="7"/>
  <c r="L65" i="7"/>
  <c r="K65" i="7"/>
  <c r="J65" i="7"/>
  <c r="I65" i="7"/>
  <c r="H65" i="7"/>
  <c r="G65" i="7"/>
  <c r="F65" i="7"/>
  <c r="E65" i="7"/>
  <c r="D65" i="7"/>
  <c r="N64" i="7"/>
  <c r="M64" i="7"/>
  <c r="L64" i="7"/>
  <c r="K64" i="7"/>
  <c r="J64" i="7"/>
  <c r="I64" i="7"/>
  <c r="H64" i="7"/>
  <c r="G64" i="7"/>
  <c r="F64" i="7"/>
  <c r="E64" i="7"/>
  <c r="D64" i="7"/>
  <c r="N63" i="7"/>
  <c r="M63" i="7"/>
  <c r="L63" i="7"/>
  <c r="K63" i="7"/>
  <c r="J63" i="7"/>
  <c r="I63" i="7"/>
  <c r="H63" i="7"/>
  <c r="G63" i="7"/>
  <c r="F63" i="7"/>
  <c r="E63" i="7"/>
  <c r="D63" i="7"/>
  <c r="N62" i="7"/>
  <c r="M62" i="7"/>
  <c r="L62" i="7"/>
  <c r="K62" i="7"/>
  <c r="J62" i="7"/>
  <c r="I62" i="7"/>
  <c r="H62" i="7"/>
  <c r="G62" i="7"/>
  <c r="F62" i="7"/>
  <c r="E62" i="7"/>
  <c r="D62" i="7"/>
  <c r="N61" i="7"/>
  <c r="M61" i="7"/>
  <c r="L61" i="7"/>
  <c r="K61" i="7"/>
  <c r="J61" i="7"/>
  <c r="I61" i="7"/>
  <c r="H61" i="7"/>
  <c r="G61" i="7"/>
  <c r="F61" i="7"/>
  <c r="E61" i="7"/>
  <c r="D61" i="7"/>
  <c r="N60" i="7"/>
  <c r="M60" i="7"/>
  <c r="L60" i="7"/>
  <c r="K60" i="7"/>
  <c r="J60" i="7"/>
  <c r="I60" i="7"/>
  <c r="H60" i="7"/>
  <c r="G60" i="7"/>
  <c r="F60" i="7"/>
  <c r="E60" i="7"/>
  <c r="D60" i="7"/>
  <c r="N59" i="7"/>
  <c r="M59" i="7"/>
  <c r="L59" i="7"/>
  <c r="K59" i="7"/>
  <c r="J59" i="7"/>
  <c r="I59" i="7"/>
  <c r="H59" i="7"/>
  <c r="G59" i="7"/>
  <c r="F59" i="7"/>
  <c r="E59" i="7"/>
  <c r="D59" i="7"/>
  <c r="N58" i="7"/>
  <c r="M58" i="7"/>
  <c r="L58" i="7"/>
  <c r="K58" i="7"/>
  <c r="J58" i="7"/>
  <c r="I58" i="7"/>
  <c r="H58" i="7"/>
  <c r="G58" i="7"/>
  <c r="F58" i="7"/>
  <c r="E58" i="7"/>
  <c r="D58" i="7"/>
  <c r="N57" i="7"/>
  <c r="M57" i="7"/>
  <c r="L57" i="7"/>
  <c r="K57" i="7"/>
  <c r="J57" i="7"/>
  <c r="I57" i="7"/>
  <c r="H57" i="7"/>
  <c r="F57" i="7"/>
  <c r="E57" i="7"/>
  <c r="D57" i="7"/>
  <c r="N56" i="7"/>
  <c r="M56" i="7"/>
  <c r="L56" i="7"/>
  <c r="K56" i="7"/>
  <c r="J56" i="7"/>
  <c r="I56" i="7"/>
  <c r="H56" i="7"/>
  <c r="G56" i="7"/>
  <c r="F56" i="7"/>
  <c r="E56" i="7"/>
  <c r="M55" i="7"/>
  <c r="I55" i="7"/>
  <c r="H55" i="7"/>
  <c r="D55" i="7"/>
  <c r="C65" i="7"/>
  <c r="C64" i="7"/>
  <c r="C63" i="7"/>
  <c r="C62" i="7"/>
  <c r="C61" i="7"/>
  <c r="C60" i="7"/>
  <c r="C59" i="7"/>
  <c r="C58" i="7"/>
  <c r="C57" i="7"/>
  <c r="C56" i="7"/>
  <c r="H12" i="7"/>
  <c r="H11" i="7"/>
  <c r="H10" i="7"/>
  <c r="H9" i="7"/>
  <c r="H8" i="7"/>
  <c r="H7" i="7"/>
  <c r="H6" i="7"/>
  <c r="H5" i="7"/>
  <c r="H4" i="7"/>
  <c r="G57" i="7" s="1"/>
  <c r="H3" i="7"/>
  <c r="D56" i="7" s="1"/>
  <c r="H2" i="7"/>
  <c r="G12" i="7"/>
  <c r="G11" i="7"/>
  <c r="G10" i="7"/>
  <c r="G9" i="7"/>
  <c r="G8" i="7"/>
  <c r="G7" i="7"/>
  <c r="G6" i="7"/>
  <c r="G5" i="7"/>
  <c r="G4" i="7"/>
  <c r="G3" i="7"/>
  <c r="H26" i="7" l="1"/>
  <c r="E55" i="7"/>
  <c r="J55" i="7"/>
  <c r="F55" i="7"/>
  <c r="C55" i="7"/>
  <c r="N55" i="7"/>
  <c r="G2" i="7"/>
  <c r="G55" i="7"/>
  <c r="N39" i="7"/>
  <c r="N38" i="7"/>
  <c r="N37" i="7"/>
  <c r="N36" i="7"/>
  <c r="N35" i="7"/>
  <c r="N34" i="7"/>
  <c r="N33" i="7"/>
  <c r="N32" i="7"/>
  <c r="N31" i="7"/>
  <c r="N30" i="7"/>
  <c r="N29" i="7"/>
  <c r="M39" i="7"/>
  <c r="M38" i="7"/>
  <c r="M37" i="7"/>
  <c r="M36" i="7"/>
  <c r="M35" i="7"/>
  <c r="M34" i="7"/>
  <c r="M33" i="7"/>
  <c r="M32" i="7"/>
  <c r="M31" i="7"/>
  <c r="M30" i="7"/>
  <c r="M29" i="7"/>
  <c r="L39" i="7"/>
  <c r="L38" i="7"/>
  <c r="L37" i="7"/>
  <c r="L36" i="7"/>
  <c r="L35" i="7"/>
  <c r="L34" i="7"/>
  <c r="L33" i="7"/>
  <c r="L32" i="7"/>
  <c r="L31" i="7"/>
  <c r="L30" i="7"/>
  <c r="L29" i="7"/>
  <c r="K39" i="7"/>
  <c r="K38" i="7"/>
  <c r="K37" i="7"/>
  <c r="K36" i="7"/>
  <c r="K35" i="7"/>
  <c r="K34" i="7"/>
  <c r="K33" i="7"/>
  <c r="K32" i="7"/>
  <c r="K31" i="7"/>
  <c r="K30" i="7"/>
  <c r="K29" i="7"/>
  <c r="J39" i="7"/>
  <c r="J38" i="7"/>
  <c r="J37" i="7"/>
  <c r="J36" i="7"/>
  <c r="J35" i="7"/>
  <c r="J34" i="7"/>
  <c r="J33" i="7"/>
  <c r="J32" i="7"/>
  <c r="J31" i="7"/>
  <c r="J30" i="7"/>
  <c r="J29" i="7"/>
  <c r="I39" i="7"/>
  <c r="I38" i="7"/>
  <c r="I37" i="7"/>
  <c r="I36" i="7"/>
  <c r="I35" i="7"/>
  <c r="I34" i="7"/>
  <c r="I33" i="7"/>
  <c r="I32" i="7"/>
  <c r="I31" i="7"/>
  <c r="I30" i="7"/>
  <c r="I29" i="7"/>
  <c r="H39" i="7"/>
  <c r="H38" i="7"/>
  <c r="H37" i="7"/>
  <c r="H36" i="7"/>
  <c r="H35" i="7"/>
  <c r="H34" i="7"/>
  <c r="H33" i="7"/>
  <c r="H32" i="7"/>
  <c r="H31" i="7"/>
  <c r="H30" i="7"/>
  <c r="H29" i="7"/>
  <c r="G39" i="7"/>
  <c r="G38" i="7"/>
  <c r="G37" i="7"/>
  <c r="G36" i="7"/>
  <c r="G35" i="7"/>
  <c r="G34" i="7"/>
  <c r="G33" i="7"/>
  <c r="G32" i="7"/>
  <c r="G31" i="7"/>
  <c r="G30" i="7"/>
  <c r="G29" i="7"/>
  <c r="F39" i="7"/>
  <c r="F38" i="7"/>
  <c r="F37" i="7"/>
  <c r="F36" i="7"/>
  <c r="F35" i="7"/>
  <c r="F34" i="7"/>
  <c r="F33" i="7"/>
  <c r="F32" i="7"/>
  <c r="F31" i="7"/>
  <c r="F30" i="7"/>
  <c r="F29" i="7"/>
  <c r="E39" i="7"/>
  <c r="E38" i="7"/>
  <c r="E37" i="7"/>
  <c r="E36" i="7"/>
  <c r="E35" i="7"/>
  <c r="E34" i="7"/>
  <c r="E33" i="7"/>
  <c r="E32" i="7"/>
  <c r="E31" i="7"/>
  <c r="E30" i="7"/>
  <c r="E29" i="7"/>
  <c r="D39" i="7"/>
  <c r="D38" i="7"/>
  <c r="D37" i="7"/>
  <c r="D36" i="7"/>
  <c r="D35" i="7"/>
  <c r="D34" i="7"/>
  <c r="D33" i="7"/>
  <c r="D32" i="7"/>
  <c r="D31" i="7"/>
  <c r="D30" i="7"/>
  <c r="D29" i="7"/>
  <c r="C39" i="7"/>
  <c r="C38" i="7"/>
  <c r="C37" i="7"/>
  <c r="C36" i="7"/>
  <c r="C35" i="7"/>
  <c r="C34" i="7"/>
  <c r="C33" i="7"/>
  <c r="C32" i="7"/>
  <c r="C31" i="7"/>
  <c r="C30" i="7"/>
  <c r="A65" i="7"/>
  <c r="A64" i="7"/>
  <c r="A63" i="7"/>
  <c r="A62" i="7"/>
  <c r="A61" i="7"/>
  <c r="A60" i="7"/>
  <c r="A59" i="7"/>
  <c r="A58" i="7"/>
  <c r="A57" i="7"/>
  <c r="A56" i="7"/>
  <c r="A55" i="7"/>
  <c r="E12" i="8"/>
  <c r="N66" i="7" l="1"/>
  <c r="K66" i="7"/>
  <c r="J66" i="7"/>
  <c r="G66" i="7"/>
  <c r="F66" i="7"/>
  <c r="B63" i="7"/>
  <c r="B59" i="7"/>
  <c r="B64" i="7"/>
  <c r="B60" i="7"/>
  <c r="B62" i="7"/>
  <c r="B58" i="7"/>
  <c r="B56" i="7"/>
  <c r="D66" i="7"/>
  <c r="L66" i="7"/>
  <c r="B57" i="7"/>
  <c r="B61" i="7"/>
  <c r="B65" i="7"/>
  <c r="E66" i="7"/>
  <c r="I66" i="7"/>
  <c r="M66" i="7"/>
  <c r="H66" i="7"/>
  <c r="N13" i="11"/>
  <c r="N15" i="11" s="1"/>
  <c r="M13" i="11"/>
  <c r="M15" i="11" s="1"/>
  <c r="L13" i="11"/>
  <c r="L15" i="11" s="1"/>
  <c r="K13" i="11"/>
  <c r="K15" i="11" s="1"/>
  <c r="J13" i="11"/>
  <c r="J15" i="11" s="1"/>
  <c r="I13" i="11"/>
  <c r="I15" i="11" s="1"/>
  <c r="H13" i="11"/>
  <c r="H15" i="11" s="1"/>
  <c r="G13" i="11"/>
  <c r="G15" i="11" s="1"/>
  <c r="F13" i="11"/>
  <c r="F15" i="11" s="1"/>
  <c r="E13" i="11"/>
  <c r="E15" i="11" s="1"/>
  <c r="D13" i="11"/>
  <c r="D15" i="11" s="1"/>
  <c r="C13" i="11"/>
  <c r="C15" i="11" s="1"/>
  <c r="B12" i="11"/>
  <c r="B11" i="11"/>
  <c r="B10" i="11"/>
  <c r="B9" i="11"/>
  <c r="B8" i="11"/>
  <c r="B7" i="11"/>
  <c r="N13" i="12"/>
  <c r="N15" i="12" s="1"/>
  <c r="M13" i="12"/>
  <c r="M15" i="12" s="1"/>
  <c r="L13" i="12"/>
  <c r="L15" i="12" s="1"/>
  <c r="K13" i="12"/>
  <c r="K15" i="12" s="1"/>
  <c r="J13" i="12"/>
  <c r="J15" i="12" s="1"/>
  <c r="I13" i="12"/>
  <c r="I15" i="12" s="1"/>
  <c r="H13" i="12"/>
  <c r="H15" i="12" s="1"/>
  <c r="G13" i="12"/>
  <c r="G15" i="12" s="1"/>
  <c r="F13" i="12"/>
  <c r="F15" i="12" s="1"/>
  <c r="E13" i="12"/>
  <c r="E15" i="12" s="1"/>
  <c r="D13" i="12"/>
  <c r="D15" i="12" s="1"/>
  <c r="C13" i="12"/>
  <c r="C15" i="12" s="1"/>
  <c r="B12" i="12"/>
  <c r="B11" i="12"/>
  <c r="B10" i="12"/>
  <c r="B9" i="12"/>
  <c r="B8" i="12"/>
  <c r="B7" i="12"/>
  <c r="B13" i="12" l="1"/>
  <c r="B15" i="12" s="1"/>
  <c r="B13" i="11"/>
  <c r="B15" i="11" s="1"/>
  <c r="N328" i="3"/>
  <c r="M328" i="3"/>
  <c r="L328" i="3"/>
  <c r="K328" i="3"/>
  <c r="J328" i="3"/>
  <c r="I328" i="3"/>
  <c r="H328" i="3"/>
  <c r="G328" i="3"/>
  <c r="F328" i="3"/>
  <c r="E328" i="3"/>
  <c r="D328" i="3"/>
  <c r="C328" i="3"/>
  <c r="A328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A327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A326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A325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A324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A323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A322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A321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A320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A319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A318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A317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A316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A315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A314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A313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A312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A311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A310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A309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A308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A307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A306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A305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A304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A303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A302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A301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A300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A299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A298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A297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A296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A295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A294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A293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A292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A291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A290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A289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A288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A287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A286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A285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A284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A283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A282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A281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A280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A273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A272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A271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A270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A269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A268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A267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A266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A265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A264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A263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A262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A261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A260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A259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A258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A257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A256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A255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A254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A253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A252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A251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A250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A249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A248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A247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A246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A245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A244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A243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A242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A241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A240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A239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A238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A237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A236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A235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A234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A233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A232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A231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A230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A229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A228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A227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A218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A217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A216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A215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A214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A213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A212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A211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A210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A209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A208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A207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A206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A205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A204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A203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A202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A201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A200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A199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A198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A197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A196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A195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194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A193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192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A191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A190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A189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A188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187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A186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A185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A184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A183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A182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A181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A180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A179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A178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A177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A176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A175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A174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A172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A171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163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A162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A161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160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159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158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157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156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155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154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153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152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151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150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149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148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147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146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145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144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143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142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141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140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139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138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137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136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135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134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133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132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131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A130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A129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128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127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126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125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124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A123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A122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A121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A120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A119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A118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A117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N65" i="3"/>
  <c r="M65" i="3"/>
  <c r="L65" i="3"/>
  <c r="K65" i="3"/>
  <c r="J65" i="3"/>
  <c r="I65" i="3"/>
  <c r="H65" i="3"/>
  <c r="G65" i="3"/>
  <c r="F65" i="3"/>
  <c r="E65" i="3"/>
  <c r="D65" i="3"/>
  <c r="C65" i="3"/>
  <c r="A65" i="3"/>
  <c r="N64" i="3"/>
  <c r="M64" i="3"/>
  <c r="L64" i="3"/>
  <c r="K64" i="3"/>
  <c r="J64" i="3"/>
  <c r="I64" i="3"/>
  <c r="H64" i="3"/>
  <c r="G64" i="3"/>
  <c r="F64" i="3"/>
  <c r="E64" i="3"/>
  <c r="D64" i="3"/>
  <c r="C64" i="3"/>
  <c r="A64" i="3"/>
  <c r="N63" i="3"/>
  <c r="M63" i="3"/>
  <c r="L63" i="3"/>
  <c r="K63" i="3"/>
  <c r="J63" i="3"/>
  <c r="I63" i="3"/>
  <c r="H63" i="3"/>
  <c r="G63" i="3"/>
  <c r="F63" i="3"/>
  <c r="E63" i="3"/>
  <c r="D63" i="3"/>
  <c r="C63" i="3"/>
  <c r="A63" i="3"/>
  <c r="N62" i="3"/>
  <c r="M62" i="3"/>
  <c r="L62" i="3"/>
  <c r="K62" i="3"/>
  <c r="J62" i="3"/>
  <c r="I62" i="3"/>
  <c r="H62" i="3"/>
  <c r="G62" i="3"/>
  <c r="F62" i="3"/>
  <c r="E62" i="3"/>
  <c r="D62" i="3"/>
  <c r="C62" i="3"/>
  <c r="A62" i="3"/>
  <c r="N61" i="3"/>
  <c r="M61" i="3"/>
  <c r="L61" i="3"/>
  <c r="K61" i="3"/>
  <c r="J61" i="3"/>
  <c r="I61" i="3"/>
  <c r="H61" i="3"/>
  <c r="G61" i="3"/>
  <c r="F61" i="3"/>
  <c r="E61" i="3"/>
  <c r="D61" i="3"/>
  <c r="C61" i="3"/>
  <c r="A61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B243" i="3" l="1"/>
  <c r="B215" i="3"/>
  <c r="B301" i="3"/>
  <c r="B237" i="3"/>
  <c r="B245" i="3"/>
  <c r="B183" i="3"/>
  <c r="B175" i="3"/>
  <c r="B181" i="3"/>
  <c r="B324" i="3"/>
  <c r="B327" i="3"/>
  <c r="B172" i="3"/>
  <c r="B191" i="3"/>
  <c r="B199" i="3"/>
  <c r="B207" i="3"/>
  <c r="B213" i="3"/>
  <c r="B234" i="3"/>
  <c r="B253" i="3"/>
  <c r="B326" i="3"/>
  <c r="B193" i="3"/>
  <c r="B255" i="3"/>
  <c r="B299" i="3"/>
  <c r="B328" i="3"/>
  <c r="B179" i="3"/>
  <c r="B182" i="3"/>
  <c r="B325" i="3"/>
  <c r="B153" i="3"/>
  <c r="B214" i="3"/>
  <c r="B233" i="3"/>
  <c r="B203" i="3"/>
  <c r="B300" i="3"/>
  <c r="B145" i="3"/>
  <c r="B146" i="3"/>
  <c r="B150" i="3"/>
  <c r="B177" i="3"/>
  <c r="B187" i="3"/>
  <c r="B197" i="3"/>
  <c r="B198" i="3"/>
  <c r="B209" i="3"/>
  <c r="B227" i="3"/>
  <c r="B228" i="3"/>
  <c r="B239" i="3"/>
  <c r="B249" i="3"/>
  <c r="B250" i="3"/>
  <c r="B259" i="3"/>
  <c r="B261" i="3"/>
  <c r="B265" i="3"/>
  <c r="B269" i="3"/>
  <c r="B273" i="3"/>
  <c r="B282" i="3"/>
  <c r="B286" i="3"/>
  <c r="B290" i="3"/>
  <c r="B309" i="3"/>
  <c r="B311" i="3"/>
  <c r="B315" i="3"/>
  <c r="B92" i="3"/>
  <c r="B119" i="3"/>
  <c r="B123" i="3"/>
  <c r="B127" i="3"/>
  <c r="B131" i="3"/>
  <c r="B139" i="3"/>
  <c r="B140" i="3"/>
  <c r="B171" i="3"/>
  <c r="B173" i="3"/>
  <c r="B185" i="3"/>
  <c r="B195" i="3"/>
  <c r="B205" i="3"/>
  <c r="B206" i="3"/>
  <c r="B217" i="3"/>
  <c r="B235" i="3"/>
  <c r="B247" i="3"/>
  <c r="B257" i="3"/>
  <c r="B258" i="3"/>
  <c r="B303" i="3"/>
  <c r="B306" i="3"/>
  <c r="B154" i="3"/>
  <c r="B157" i="3"/>
  <c r="B161" i="3"/>
  <c r="B162" i="3"/>
  <c r="B180" i="3"/>
  <c r="B189" i="3"/>
  <c r="B190" i="3"/>
  <c r="B201" i="3"/>
  <c r="B211" i="3"/>
  <c r="B231" i="3"/>
  <c r="B241" i="3"/>
  <c r="B242" i="3"/>
  <c r="B251" i="3"/>
  <c r="B293" i="3"/>
  <c r="B295" i="3"/>
  <c r="B319" i="3"/>
  <c r="B320" i="3"/>
  <c r="B321" i="3"/>
  <c r="B98" i="3"/>
  <c r="B102" i="3"/>
  <c r="B106" i="3"/>
  <c r="B107" i="3"/>
  <c r="B118" i="3"/>
  <c r="B122" i="3"/>
  <c r="B125" i="3"/>
  <c r="B126" i="3"/>
  <c r="B130" i="3"/>
  <c r="B134" i="3"/>
  <c r="B135" i="3"/>
  <c r="B142" i="3"/>
  <c r="B143" i="3"/>
  <c r="B149" i="3"/>
  <c r="B156" i="3"/>
  <c r="B160" i="3"/>
  <c r="B174" i="3"/>
  <c r="B184" i="3"/>
  <c r="B192" i="3"/>
  <c r="B200" i="3"/>
  <c r="B208" i="3"/>
  <c r="B216" i="3"/>
  <c r="B236" i="3"/>
  <c r="B244" i="3"/>
  <c r="B252" i="3"/>
  <c r="B260" i="3"/>
  <c r="B262" i="3"/>
  <c r="B266" i="3"/>
  <c r="B268" i="3"/>
  <c r="B272" i="3"/>
  <c r="B281" i="3"/>
  <c r="B285" i="3"/>
  <c r="B291" i="3"/>
  <c r="B296" i="3"/>
  <c r="B302" i="3"/>
  <c r="B307" i="3"/>
  <c r="B312" i="3"/>
  <c r="B316" i="3"/>
  <c r="B322" i="3"/>
  <c r="B103" i="3"/>
  <c r="B129" i="3"/>
  <c r="B229" i="3"/>
  <c r="B105" i="3"/>
  <c r="B108" i="3"/>
  <c r="B120" i="3"/>
  <c r="B124" i="3"/>
  <c r="B128" i="3"/>
  <c r="B132" i="3"/>
  <c r="B136" i="3"/>
  <c r="B144" i="3"/>
  <c r="B147" i="3"/>
  <c r="B152" i="3"/>
  <c r="B158" i="3"/>
  <c r="B178" i="3"/>
  <c r="B188" i="3"/>
  <c r="B196" i="3"/>
  <c r="B204" i="3"/>
  <c r="B212" i="3"/>
  <c r="B232" i="3"/>
  <c r="B240" i="3"/>
  <c r="B248" i="3"/>
  <c r="B256" i="3"/>
  <c r="B264" i="3"/>
  <c r="B270" i="3"/>
  <c r="B283" i="3"/>
  <c r="B287" i="3"/>
  <c r="B288" i="3"/>
  <c r="B289" i="3"/>
  <c r="B294" i="3"/>
  <c r="B298" i="3"/>
  <c r="B305" i="3"/>
  <c r="B310" i="3"/>
  <c r="B314" i="3"/>
  <c r="B318" i="3"/>
  <c r="B88" i="3"/>
  <c r="B104" i="3"/>
  <c r="B117" i="3"/>
  <c r="B121" i="3"/>
  <c r="B133" i="3"/>
  <c r="B137" i="3"/>
  <c r="B138" i="3"/>
  <c r="B141" i="3"/>
  <c r="B148" i="3"/>
  <c r="B151" i="3"/>
  <c r="B155" i="3"/>
  <c r="B159" i="3"/>
  <c r="B163" i="3"/>
  <c r="B176" i="3"/>
  <c r="B186" i="3"/>
  <c r="B194" i="3"/>
  <c r="B202" i="3"/>
  <c r="B210" i="3"/>
  <c r="B218" i="3"/>
  <c r="B230" i="3"/>
  <c r="B238" i="3"/>
  <c r="B246" i="3"/>
  <c r="B254" i="3"/>
  <c r="B263" i="3"/>
  <c r="B267" i="3"/>
  <c r="B271" i="3"/>
  <c r="B280" i="3"/>
  <c r="B284" i="3"/>
  <c r="B292" i="3"/>
  <c r="B297" i="3"/>
  <c r="B304" i="3"/>
  <c r="B308" i="3"/>
  <c r="B313" i="3"/>
  <c r="B317" i="3"/>
  <c r="B323" i="3"/>
  <c r="B63" i="3"/>
  <c r="B66" i="3"/>
  <c r="B67" i="3"/>
  <c r="B75" i="3"/>
  <c r="B79" i="3"/>
  <c r="B84" i="3"/>
  <c r="B93" i="3"/>
  <c r="B91" i="3"/>
  <c r="B97" i="3"/>
  <c r="B100" i="3"/>
  <c r="B83" i="3"/>
  <c r="B86" i="3"/>
  <c r="B90" i="3"/>
  <c r="B95" i="3"/>
  <c r="B96" i="3"/>
  <c r="B64" i="3"/>
  <c r="B68" i="3"/>
  <c r="B71" i="3"/>
  <c r="B76" i="3"/>
  <c r="B80" i="3"/>
  <c r="B87" i="3"/>
  <c r="B99" i="3"/>
  <c r="B69" i="3"/>
  <c r="B72" i="3"/>
  <c r="B73" i="3"/>
  <c r="B77" i="3"/>
  <c r="B81" i="3"/>
  <c r="B61" i="3"/>
  <c r="B62" i="3"/>
  <c r="B65" i="3"/>
  <c r="B70" i="3"/>
  <c r="B74" i="3"/>
  <c r="B78" i="3"/>
  <c r="B82" i="3"/>
  <c r="B85" i="3"/>
  <c r="B89" i="3"/>
  <c r="B94" i="3"/>
  <c r="B101" i="3"/>
  <c r="A65" i="6" l="1"/>
  <c r="A64" i="6"/>
  <c r="A63" i="6"/>
  <c r="A62" i="6"/>
  <c r="A61" i="6"/>
  <c r="A60" i="6"/>
  <c r="A59" i="6"/>
  <c r="A58" i="6"/>
  <c r="A57" i="6"/>
  <c r="A56" i="6"/>
  <c r="N116" i="3" l="1"/>
  <c r="M116" i="3"/>
  <c r="L116" i="3"/>
  <c r="K116" i="3"/>
  <c r="J116" i="3"/>
  <c r="I116" i="3"/>
  <c r="H116" i="3"/>
  <c r="G116" i="3"/>
  <c r="N115" i="3"/>
  <c r="M115" i="3"/>
  <c r="L115" i="3"/>
  <c r="K115" i="3"/>
  <c r="J115" i="3"/>
  <c r="I115" i="3"/>
  <c r="H115" i="3"/>
  <c r="G115" i="3"/>
  <c r="N114" i="3"/>
  <c r="M114" i="3"/>
  <c r="L114" i="3"/>
  <c r="K114" i="3"/>
  <c r="J114" i="3"/>
  <c r="I114" i="3"/>
  <c r="H114" i="3"/>
  <c r="G114" i="3"/>
  <c r="N113" i="3"/>
  <c r="M113" i="3"/>
  <c r="L113" i="3"/>
  <c r="K113" i="3"/>
  <c r="J113" i="3"/>
  <c r="I113" i="3"/>
  <c r="H113" i="3"/>
  <c r="G113" i="3"/>
  <c r="F116" i="3"/>
  <c r="F115" i="3"/>
  <c r="F114" i="3"/>
  <c r="F113" i="3"/>
  <c r="F112" i="3"/>
  <c r="E116" i="3"/>
  <c r="E115" i="3"/>
  <c r="E114" i="3"/>
  <c r="E113" i="3"/>
  <c r="D116" i="3"/>
  <c r="D115" i="3"/>
  <c r="D114" i="3"/>
  <c r="D113" i="3"/>
  <c r="C112" i="3"/>
  <c r="N112" i="3"/>
  <c r="N164" i="3" s="1"/>
  <c r="N5" i="1" s="1"/>
  <c r="M112" i="3"/>
  <c r="M164" i="3" s="1"/>
  <c r="M5" i="1" s="1"/>
  <c r="L112" i="3"/>
  <c r="K112" i="3"/>
  <c r="J112" i="3"/>
  <c r="I112" i="3"/>
  <c r="H112" i="3"/>
  <c r="H164" i="3" s="1"/>
  <c r="H5" i="1" s="1"/>
  <c r="G112" i="3"/>
  <c r="E112" i="3"/>
  <c r="D112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N277" i="3"/>
  <c r="M277" i="3"/>
  <c r="L277" i="3"/>
  <c r="K277" i="3"/>
  <c r="J277" i="3"/>
  <c r="I277" i="3"/>
  <c r="H277" i="3"/>
  <c r="G277" i="3"/>
  <c r="F277" i="3"/>
  <c r="E277" i="3"/>
  <c r="D277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O247" i="3"/>
  <c r="O246" i="3"/>
  <c r="O245" i="3"/>
  <c r="O244" i="3"/>
  <c r="O226" i="3"/>
  <c r="O225" i="3"/>
  <c r="O224" i="3"/>
  <c r="O223" i="3"/>
  <c r="N222" i="3"/>
  <c r="M222" i="3"/>
  <c r="L222" i="3"/>
  <c r="K222" i="3"/>
  <c r="J222" i="3"/>
  <c r="I222" i="3"/>
  <c r="H222" i="3"/>
  <c r="G222" i="3"/>
  <c r="F222" i="3"/>
  <c r="E222" i="3"/>
  <c r="D222" i="3"/>
  <c r="C116" i="3"/>
  <c r="C115" i="3"/>
  <c r="C114" i="3"/>
  <c r="C113" i="3"/>
  <c r="A116" i="3"/>
  <c r="A115" i="3"/>
  <c r="A114" i="3"/>
  <c r="A113" i="3"/>
  <c r="A112" i="3"/>
  <c r="A279" i="3"/>
  <c r="A278" i="3"/>
  <c r="A277" i="3"/>
  <c r="A226" i="3"/>
  <c r="A225" i="3"/>
  <c r="A224" i="3"/>
  <c r="A223" i="3"/>
  <c r="A222" i="3"/>
  <c r="C277" i="3"/>
  <c r="C222" i="3"/>
  <c r="B114" i="3" l="1"/>
  <c r="B278" i="3"/>
  <c r="G164" i="3"/>
  <c r="G5" i="1" s="1"/>
  <c r="D164" i="3"/>
  <c r="D5" i="1" s="1"/>
  <c r="F164" i="3"/>
  <c r="F5" i="1" s="1"/>
  <c r="B116" i="3"/>
  <c r="B115" i="3"/>
  <c r="K164" i="3"/>
  <c r="K5" i="1" s="1"/>
  <c r="L164" i="3"/>
  <c r="L5" i="1" s="1"/>
  <c r="B225" i="3"/>
  <c r="B279" i="3"/>
  <c r="E164" i="3"/>
  <c r="E5" i="1" s="1"/>
  <c r="B113" i="3"/>
  <c r="D274" i="3"/>
  <c r="H274" i="3"/>
  <c r="L274" i="3"/>
  <c r="I329" i="3"/>
  <c r="M329" i="3"/>
  <c r="J164" i="3"/>
  <c r="J5" i="1" s="1"/>
  <c r="E274" i="3"/>
  <c r="I274" i="3"/>
  <c r="M274" i="3"/>
  <c r="F329" i="3"/>
  <c r="J329" i="3"/>
  <c r="N329" i="3"/>
  <c r="F274" i="3"/>
  <c r="J274" i="3"/>
  <c r="N274" i="3"/>
  <c r="G329" i="3"/>
  <c r="K329" i="3"/>
  <c r="C274" i="3"/>
  <c r="G274" i="3"/>
  <c r="K274" i="3"/>
  <c r="H329" i="3"/>
  <c r="L329" i="3"/>
  <c r="I164" i="3"/>
  <c r="I5" i="1" s="1"/>
  <c r="B112" i="3"/>
  <c r="E329" i="3"/>
  <c r="C164" i="3"/>
  <c r="C5" i="1" s="1"/>
  <c r="D329" i="3"/>
  <c r="B277" i="3"/>
  <c r="B226" i="3"/>
  <c r="B224" i="3"/>
  <c r="B222" i="3"/>
  <c r="N52" i="6"/>
  <c r="M52" i="6"/>
  <c r="L52" i="6"/>
  <c r="K52" i="6"/>
  <c r="J52" i="6"/>
  <c r="I52" i="6"/>
  <c r="H52" i="6"/>
  <c r="G52" i="6"/>
  <c r="F52" i="6"/>
  <c r="E52" i="6"/>
  <c r="D52" i="6"/>
  <c r="C52" i="6"/>
  <c r="N51" i="6"/>
  <c r="M51" i="6"/>
  <c r="L51" i="6"/>
  <c r="K51" i="6"/>
  <c r="J51" i="6"/>
  <c r="I51" i="6"/>
  <c r="H51" i="6"/>
  <c r="G51" i="6"/>
  <c r="F51" i="6"/>
  <c r="E51" i="6"/>
  <c r="D51" i="6"/>
  <c r="C51" i="6"/>
  <c r="N50" i="6"/>
  <c r="M50" i="6"/>
  <c r="L50" i="6"/>
  <c r="K50" i="6"/>
  <c r="J50" i="6"/>
  <c r="I50" i="6"/>
  <c r="H50" i="6"/>
  <c r="G50" i="6"/>
  <c r="F50" i="6"/>
  <c r="E50" i="6"/>
  <c r="D50" i="6"/>
  <c r="C50" i="6"/>
  <c r="N49" i="6"/>
  <c r="M49" i="6"/>
  <c r="L49" i="6"/>
  <c r="K49" i="6"/>
  <c r="J49" i="6"/>
  <c r="I49" i="6"/>
  <c r="H49" i="6"/>
  <c r="G49" i="6"/>
  <c r="F49" i="6"/>
  <c r="E49" i="6"/>
  <c r="D49" i="6"/>
  <c r="C49" i="6"/>
  <c r="N48" i="6"/>
  <c r="M48" i="6"/>
  <c r="L48" i="6"/>
  <c r="K48" i="6"/>
  <c r="J48" i="6"/>
  <c r="I48" i="6"/>
  <c r="H48" i="6"/>
  <c r="G48" i="6"/>
  <c r="F48" i="6"/>
  <c r="E48" i="6"/>
  <c r="D48" i="6"/>
  <c r="C48" i="6"/>
  <c r="N47" i="6"/>
  <c r="M47" i="6"/>
  <c r="L47" i="6"/>
  <c r="K47" i="6"/>
  <c r="J47" i="6"/>
  <c r="I47" i="6"/>
  <c r="H47" i="6"/>
  <c r="G47" i="6"/>
  <c r="F47" i="6"/>
  <c r="E47" i="6"/>
  <c r="D47" i="6"/>
  <c r="C47" i="6"/>
  <c r="N46" i="6"/>
  <c r="M46" i="6"/>
  <c r="L46" i="6"/>
  <c r="K46" i="6"/>
  <c r="J46" i="6"/>
  <c r="I46" i="6"/>
  <c r="H46" i="6"/>
  <c r="G46" i="6"/>
  <c r="F46" i="6"/>
  <c r="E46" i="6"/>
  <c r="D46" i="6"/>
  <c r="C46" i="6"/>
  <c r="N45" i="6"/>
  <c r="M45" i="6"/>
  <c r="L45" i="6"/>
  <c r="K45" i="6"/>
  <c r="J45" i="6"/>
  <c r="I45" i="6"/>
  <c r="H45" i="6"/>
  <c r="G45" i="6"/>
  <c r="F45" i="6"/>
  <c r="E45" i="6"/>
  <c r="D45" i="6"/>
  <c r="C45" i="6"/>
  <c r="B164" i="3" l="1"/>
  <c r="D7" i="8" s="1"/>
  <c r="B70" i="7"/>
  <c r="A70" i="7"/>
  <c r="A72" i="7"/>
  <c r="B72" i="7"/>
  <c r="A79" i="7"/>
  <c r="B79" i="7"/>
  <c r="B74" i="7"/>
  <c r="A74" i="7"/>
  <c r="A69" i="7"/>
  <c r="B69" i="7"/>
  <c r="A75" i="7"/>
  <c r="B75" i="7"/>
  <c r="A77" i="7"/>
  <c r="B77" i="7"/>
  <c r="A71" i="7"/>
  <c r="B71" i="7"/>
  <c r="A73" i="7"/>
  <c r="B73" i="7"/>
  <c r="A76" i="7"/>
  <c r="B76" i="7"/>
  <c r="B78" i="7"/>
  <c r="A78" i="7"/>
  <c r="C31" i="1"/>
  <c r="C30" i="1"/>
  <c r="C29" i="1"/>
  <c r="F15" i="5" l="1"/>
  <c r="F25" i="5"/>
  <c r="C36" i="5"/>
  <c r="A52" i="6" l="1"/>
  <c r="A51" i="6"/>
  <c r="A50" i="6"/>
  <c r="A49" i="6"/>
  <c r="A48" i="6"/>
  <c r="A47" i="6"/>
  <c r="A46" i="6"/>
  <c r="A45" i="6"/>
  <c r="A44" i="6"/>
  <c r="A43" i="6"/>
  <c r="B26" i="9"/>
  <c r="B25" i="9"/>
  <c r="B24" i="9"/>
  <c r="B27" i="9" l="1"/>
  <c r="B34" i="1" s="1"/>
  <c r="C34" i="1" s="1"/>
  <c r="N170" i="3"/>
  <c r="N169" i="3"/>
  <c r="N168" i="3"/>
  <c r="N167" i="3"/>
  <c r="M170" i="3"/>
  <c r="M169" i="3"/>
  <c r="M168" i="3"/>
  <c r="M167" i="3"/>
  <c r="L170" i="3"/>
  <c r="L169" i="3"/>
  <c r="L168" i="3"/>
  <c r="L167" i="3"/>
  <c r="K170" i="3"/>
  <c r="K169" i="3"/>
  <c r="K168" i="3"/>
  <c r="K167" i="3"/>
  <c r="J170" i="3"/>
  <c r="J169" i="3"/>
  <c r="J168" i="3"/>
  <c r="J167" i="3"/>
  <c r="I170" i="3"/>
  <c r="I169" i="3"/>
  <c r="I168" i="3"/>
  <c r="I167" i="3"/>
  <c r="H170" i="3"/>
  <c r="H169" i="3"/>
  <c r="H168" i="3"/>
  <c r="H167" i="3"/>
  <c r="G170" i="3"/>
  <c r="G169" i="3"/>
  <c r="G168" i="3"/>
  <c r="G167" i="3"/>
  <c r="F170" i="3"/>
  <c r="F169" i="3"/>
  <c r="F168" i="3"/>
  <c r="F167" i="3"/>
  <c r="E170" i="3"/>
  <c r="E169" i="3"/>
  <c r="E168" i="3"/>
  <c r="D170" i="3"/>
  <c r="D169" i="3"/>
  <c r="A170" i="3"/>
  <c r="A169" i="3"/>
  <c r="A168" i="3"/>
  <c r="A167" i="3"/>
  <c r="E167" i="3"/>
  <c r="D167" i="3"/>
  <c r="M219" i="3" l="1"/>
  <c r="G24" i="7" s="1"/>
  <c r="I219" i="3"/>
  <c r="G20" i="7" s="1"/>
  <c r="J219" i="3"/>
  <c r="G21" i="7" s="1"/>
  <c r="N219" i="3"/>
  <c r="G25" i="7" s="1"/>
  <c r="G219" i="3"/>
  <c r="K219" i="3"/>
  <c r="H219" i="3"/>
  <c r="L219" i="3"/>
  <c r="G23" i="7" l="1"/>
  <c r="G19" i="7"/>
  <c r="G22" i="7"/>
  <c r="G18" i="7"/>
  <c r="C102" i="2"/>
  <c r="C101" i="2"/>
  <c r="C100" i="2"/>
  <c r="C99" i="2"/>
  <c r="C98" i="2"/>
  <c r="C97" i="2"/>
  <c r="C96" i="2"/>
  <c r="C94" i="2"/>
  <c r="C93" i="2"/>
  <c r="C92" i="2"/>
  <c r="C91" i="2"/>
  <c r="C85" i="2"/>
  <c r="C84" i="2"/>
  <c r="C83" i="2"/>
  <c r="B102" i="2"/>
  <c r="B101" i="2"/>
  <c r="B100" i="2"/>
  <c r="B99" i="2"/>
  <c r="B98" i="2"/>
  <c r="B97" i="2"/>
  <c r="B96" i="2"/>
  <c r="B95" i="2"/>
  <c r="B94" i="2"/>
  <c r="B93" i="2"/>
  <c r="B92" i="2"/>
  <c r="B91" i="2"/>
  <c r="B85" i="2"/>
  <c r="B84" i="2"/>
  <c r="B83" i="2"/>
  <c r="A102" i="2"/>
  <c r="A101" i="2"/>
  <c r="A100" i="2"/>
  <c r="A99" i="2"/>
  <c r="A98" i="2"/>
  <c r="A97" i="2"/>
  <c r="A96" i="2"/>
  <c r="A95" i="2"/>
  <c r="A94" i="2"/>
  <c r="A93" i="2"/>
  <c r="A92" i="2"/>
  <c r="A91" i="2"/>
  <c r="A85" i="2"/>
  <c r="A84" i="2"/>
  <c r="A83" i="2"/>
  <c r="A82" i="2"/>
  <c r="A81" i="2"/>
  <c r="B77" i="5" l="1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6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C38" i="4"/>
  <c r="B38" i="4"/>
  <c r="A38" i="4"/>
  <c r="C37" i="4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A29" i="4"/>
  <c r="B29" i="4"/>
  <c r="C40" i="4" l="1"/>
  <c r="B30" i="1" s="1"/>
  <c r="F24" i="5" l="1"/>
  <c r="F23" i="5"/>
  <c r="F22" i="5"/>
  <c r="F21" i="5"/>
  <c r="F20" i="5"/>
  <c r="F19" i="5"/>
  <c r="F18" i="5"/>
  <c r="F17" i="5"/>
  <c r="F16" i="5"/>
  <c r="F14" i="5"/>
  <c r="F13" i="5"/>
  <c r="F12" i="5"/>
  <c r="F11" i="5"/>
  <c r="F10" i="5"/>
  <c r="F9" i="5"/>
  <c r="F8" i="5"/>
  <c r="F7" i="5"/>
  <c r="F6" i="5"/>
  <c r="F5" i="5"/>
  <c r="B57" i="5" s="1"/>
  <c r="F4" i="5"/>
  <c r="F3" i="5"/>
  <c r="B55" i="5" l="1"/>
  <c r="B79" i="5" s="1"/>
  <c r="B31" i="1" s="1"/>
  <c r="F27" i="5"/>
  <c r="L27" i="3"/>
  <c r="L26" i="3"/>
  <c r="L25" i="3"/>
  <c r="L24" i="3"/>
  <c r="L23" i="3"/>
  <c r="L22" i="3"/>
  <c r="L21" i="3"/>
  <c r="L20" i="3"/>
  <c r="L19" i="3"/>
  <c r="L18" i="3"/>
  <c r="L17" i="3"/>
  <c r="L16" i="3"/>
  <c r="M13" i="13"/>
  <c r="K13" i="13"/>
  <c r="I13" i="13"/>
  <c r="G13" i="13"/>
  <c r="E13" i="13"/>
  <c r="C13" i="13" l="1"/>
  <c r="C15" i="13" s="1"/>
  <c r="E15" i="13"/>
  <c r="I15" i="13"/>
  <c r="M15" i="13"/>
  <c r="B9" i="13"/>
  <c r="B11" i="13"/>
  <c r="G15" i="13"/>
  <c r="K15" i="13"/>
  <c r="B8" i="13"/>
  <c r="F13" i="13"/>
  <c r="F15" i="13" s="1"/>
  <c r="J13" i="13"/>
  <c r="J15" i="13" s="1"/>
  <c r="N13" i="13"/>
  <c r="N15" i="13" s="1"/>
  <c r="B10" i="13"/>
  <c r="D13" i="13"/>
  <c r="D15" i="13" s="1"/>
  <c r="H13" i="13"/>
  <c r="H15" i="13" s="1"/>
  <c r="L13" i="13"/>
  <c r="L15" i="13" s="1"/>
  <c r="B12" i="13"/>
  <c r="B7" i="13"/>
  <c r="B13" i="13" l="1"/>
  <c r="B15" i="13" s="1"/>
  <c r="C11" i="8" l="1"/>
  <c r="A18" i="9"/>
  <c r="A16" i="9"/>
  <c r="A17" i="9"/>
  <c r="C10" i="8"/>
  <c r="D4" i="9"/>
  <c r="E4" i="9"/>
  <c r="F4" i="9"/>
  <c r="G4" i="9"/>
  <c r="B5" i="9"/>
  <c r="C5" i="9"/>
  <c r="D5" i="9"/>
  <c r="E5" i="9"/>
  <c r="F5" i="9"/>
  <c r="G5" i="9"/>
  <c r="I5" i="9"/>
  <c r="A10" i="9"/>
  <c r="A9" i="9"/>
  <c r="A5" i="9"/>
  <c r="A26" i="9" s="1"/>
  <c r="A4" i="9"/>
  <c r="A25" i="9" s="1"/>
  <c r="A3" i="9"/>
  <c r="A24" i="9" s="1"/>
  <c r="B10" i="8"/>
  <c r="N17" i="6"/>
  <c r="N44" i="6" s="1"/>
  <c r="M17" i="6"/>
  <c r="M44" i="6" s="1"/>
  <c r="L17" i="6"/>
  <c r="L44" i="6" s="1"/>
  <c r="K17" i="6"/>
  <c r="K44" i="6" s="1"/>
  <c r="J17" i="6"/>
  <c r="J44" i="6" s="1"/>
  <c r="I17" i="6"/>
  <c r="I44" i="6" s="1"/>
  <c r="H17" i="6"/>
  <c r="H44" i="6" s="1"/>
  <c r="G17" i="6"/>
  <c r="G44" i="6" s="1"/>
  <c r="E4" i="6"/>
  <c r="E17" i="6" s="1"/>
  <c r="E44" i="6" s="1"/>
  <c r="F17" i="6"/>
  <c r="F44" i="6" s="1"/>
  <c r="C17" i="6"/>
  <c r="C44" i="6" s="1"/>
  <c r="B2" i="8"/>
  <c r="F12" i="8" s="1"/>
  <c r="B11" i="8"/>
  <c r="E3" i="6"/>
  <c r="C16" i="6" s="1"/>
  <c r="C43" i="6" s="1"/>
  <c r="D16" i="6"/>
  <c r="D43" i="6" s="1"/>
  <c r="F16" i="6"/>
  <c r="F43" i="6" s="1"/>
  <c r="G16" i="6"/>
  <c r="G43" i="6" s="1"/>
  <c r="H16" i="6"/>
  <c r="H43" i="6" s="1"/>
  <c r="I16" i="6"/>
  <c r="I43" i="6" s="1"/>
  <c r="J16" i="6"/>
  <c r="J43" i="6" s="1"/>
  <c r="K16" i="6"/>
  <c r="K43" i="6" s="1"/>
  <c r="K53" i="6" s="1"/>
  <c r="L16" i="6"/>
  <c r="L43" i="6" s="1"/>
  <c r="M16" i="6"/>
  <c r="M43" i="6" s="1"/>
  <c r="N16" i="6"/>
  <c r="N43" i="6" s="1"/>
  <c r="B9" i="8"/>
  <c r="N26" i="2"/>
  <c r="B5" i="8"/>
  <c r="N54" i="2"/>
  <c r="B6" i="8"/>
  <c r="B7" i="8"/>
  <c r="B8" i="8"/>
  <c r="E8" i="8" s="1"/>
  <c r="B13" i="8"/>
  <c r="N16" i="4"/>
  <c r="N11" i="9"/>
  <c r="M26" i="2"/>
  <c r="M54" i="2"/>
  <c r="M16" i="4"/>
  <c r="M11" i="9"/>
  <c r="L26" i="2"/>
  <c r="L54" i="2"/>
  <c r="L16" i="4"/>
  <c r="L11" i="9"/>
  <c r="K26" i="2"/>
  <c r="K54" i="2"/>
  <c r="K16" i="4"/>
  <c r="K11" i="9"/>
  <c r="J26" i="2"/>
  <c r="J54" i="2"/>
  <c r="J16" i="4"/>
  <c r="J11" i="9"/>
  <c r="I26" i="2"/>
  <c r="I54" i="2"/>
  <c r="I16" i="4"/>
  <c r="I11" i="9"/>
  <c r="H26" i="2"/>
  <c r="H54" i="2"/>
  <c r="H16" i="4"/>
  <c r="H11" i="9"/>
  <c r="G26" i="2"/>
  <c r="G54" i="2"/>
  <c r="G16" i="4"/>
  <c r="G11" i="9"/>
  <c r="F26" i="2"/>
  <c r="F54" i="2"/>
  <c r="F11" i="9"/>
  <c r="E26" i="2"/>
  <c r="E54" i="2"/>
  <c r="G3" i="4"/>
  <c r="F16" i="4" s="1"/>
  <c r="E16" i="4"/>
  <c r="E11" i="9"/>
  <c r="D26" i="2"/>
  <c r="D54" i="2"/>
  <c r="D16" i="4"/>
  <c r="D11" i="9"/>
  <c r="E2" i="2"/>
  <c r="G2" i="2" s="1"/>
  <c r="C16" i="4"/>
  <c r="C11" i="9"/>
  <c r="N75" i="2"/>
  <c r="M75" i="2"/>
  <c r="L75" i="2"/>
  <c r="K75" i="2"/>
  <c r="J75" i="2"/>
  <c r="I75" i="2"/>
  <c r="H75" i="2"/>
  <c r="G75" i="2"/>
  <c r="F75" i="2"/>
  <c r="E75" i="2"/>
  <c r="D75" i="2"/>
  <c r="C75" i="2"/>
  <c r="A75" i="2"/>
  <c r="N74" i="2"/>
  <c r="M74" i="2"/>
  <c r="L74" i="2"/>
  <c r="K74" i="2"/>
  <c r="J74" i="2"/>
  <c r="I74" i="2"/>
  <c r="H74" i="2"/>
  <c r="G74" i="2"/>
  <c r="F74" i="2"/>
  <c r="E74" i="2"/>
  <c r="D74" i="2"/>
  <c r="C74" i="2"/>
  <c r="A74" i="2"/>
  <c r="N73" i="2"/>
  <c r="M73" i="2"/>
  <c r="L73" i="2"/>
  <c r="K73" i="2"/>
  <c r="J73" i="2"/>
  <c r="I73" i="2"/>
  <c r="H73" i="2"/>
  <c r="G73" i="2"/>
  <c r="F73" i="2"/>
  <c r="E73" i="2"/>
  <c r="D73" i="2"/>
  <c r="C73" i="2"/>
  <c r="A73" i="2"/>
  <c r="N72" i="2"/>
  <c r="M72" i="2"/>
  <c r="L72" i="2"/>
  <c r="K72" i="2"/>
  <c r="J72" i="2"/>
  <c r="I72" i="2"/>
  <c r="H72" i="2"/>
  <c r="G72" i="2"/>
  <c r="F72" i="2"/>
  <c r="E72" i="2"/>
  <c r="D72" i="2"/>
  <c r="C72" i="2"/>
  <c r="A72" i="2"/>
  <c r="N71" i="2"/>
  <c r="M71" i="2"/>
  <c r="L71" i="2"/>
  <c r="K71" i="2"/>
  <c r="J71" i="2"/>
  <c r="I71" i="2"/>
  <c r="H71" i="2"/>
  <c r="G71" i="2"/>
  <c r="F71" i="2"/>
  <c r="E71" i="2"/>
  <c r="D71" i="2"/>
  <c r="C71" i="2"/>
  <c r="A71" i="2"/>
  <c r="N70" i="2"/>
  <c r="M70" i="2"/>
  <c r="L70" i="2"/>
  <c r="K70" i="2"/>
  <c r="J70" i="2"/>
  <c r="I70" i="2"/>
  <c r="H70" i="2"/>
  <c r="G70" i="2"/>
  <c r="F70" i="2"/>
  <c r="E70" i="2"/>
  <c r="D70" i="2"/>
  <c r="C70" i="2"/>
  <c r="A70" i="2"/>
  <c r="N69" i="2"/>
  <c r="M69" i="2"/>
  <c r="L69" i="2"/>
  <c r="K69" i="2"/>
  <c r="J69" i="2"/>
  <c r="I69" i="2"/>
  <c r="H69" i="2"/>
  <c r="G69" i="2"/>
  <c r="F69" i="2"/>
  <c r="E69" i="2"/>
  <c r="D69" i="2"/>
  <c r="C69" i="2"/>
  <c r="A69" i="2"/>
  <c r="N68" i="2"/>
  <c r="M68" i="2"/>
  <c r="L68" i="2"/>
  <c r="K68" i="2"/>
  <c r="J68" i="2"/>
  <c r="I68" i="2"/>
  <c r="H68" i="2"/>
  <c r="G68" i="2"/>
  <c r="E68" i="2"/>
  <c r="D68" i="2"/>
  <c r="C68" i="2"/>
  <c r="A68" i="2"/>
  <c r="N67" i="2"/>
  <c r="M67" i="2"/>
  <c r="L67" i="2"/>
  <c r="K67" i="2"/>
  <c r="J67" i="2"/>
  <c r="I67" i="2"/>
  <c r="H67" i="2"/>
  <c r="G67" i="2"/>
  <c r="F67" i="2"/>
  <c r="E67" i="2"/>
  <c r="D67" i="2"/>
  <c r="A67" i="2"/>
  <c r="N66" i="2"/>
  <c r="M66" i="2"/>
  <c r="L66" i="2"/>
  <c r="K66" i="2"/>
  <c r="J66" i="2"/>
  <c r="I66" i="2"/>
  <c r="H66" i="2"/>
  <c r="G66" i="2"/>
  <c r="F66" i="2"/>
  <c r="E66" i="2"/>
  <c r="C66" i="2"/>
  <c r="A66" i="2"/>
  <c r="N47" i="2"/>
  <c r="M47" i="2"/>
  <c r="L47" i="2"/>
  <c r="K47" i="2"/>
  <c r="J47" i="2"/>
  <c r="I47" i="2"/>
  <c r="H47" i="2"/>
  <c r="G47" i="2"/>
  <c r="F47" i="2"/>
  <c r="E47" i="2"/>
  <c r="D47" i="2"/>
  <c r="C47" i="2"/>
  <c r="A47" i="2"/>
  <c r="N46" i="2"/>
  <c r="M46" i="2"/>
  <c r="L46" i="2"/>
  <c r="K46" i="2"/>
  <c r="J46" i="2"/>
  <c r="I46" i="2"/>
  <c r="H46" i="2"/>
  <c r="G46" i="2"/>
  <c r="F46" i="2"/>
  <c r="E46" i="2"/>
  <c r="D46" i="2"/>
  <c r="C46" i="2"/>
  <c r="A46" i="2"/>
  <c r="N45" i="2"/>
  <c r="M45" i="2"/>
  <c r="L45" i="2"/>
  <c r="K45" i="2"/>
  <c r="J45" i="2"/>
  <c r="I45" i="2"/>
  <c r="H45" i="2"/>
  <c r="G45" i="2"/>
  <c r="F45" i="2"/>
  <c r="E45" i="2"/>
  <c r="D45" i="2"/>
  <c r="C45" i="2"/>
  <c r="A45" i="2"/>
  <c r="N44" i="2"/>
  <c r="M44" i="2"/>
  <c r="L44" i="2"/>
  <c r="K44" i="2"/>
  <c r="J44" i="2"/>
  <c r="I44" i="2"/>
  <c r="H44" i="2"/>
  <c r="G44" i="2"/>
  <c r="F44" i="2"/>
  <c r="E44" i="2"/>
  <c r="D44" i="2"/>
  <c r="C44" i="2"/>
  <c r="A44" i="2"/>
  <c r="N43" i="2"/>
  <c r="M43" i="2"/>
  <c r="L43" i="2"/>
  <c r="K43" i="2"/>
  <c r="J43" i="2"/>
  <c r="I43" i="2"/>
  <c r="H43" i="2"/>
  <c r="G43" i="2"/>
  <c r="F43" i="2"/>
  <c r="E43" i="2"/>
  <c r="D43" i="2"/>
  <c r="C43" i="2"/>
  <c r="A43" i="2"/>
  <c r="N42" i="2"/>
  <c r="M42" i="2"/>
  <c r="L42" i="2"/>
  <c r="K42" i="2"/>
  <c r="J42" i="2"/>
  <c r="I42" i="2"/>
  <c r="H42" i="2"/>
  <c r="G42" i="2"/>
  <c r="F42" i="2"/>
  <c r="E42" i="2"/>
  <c r="D42" i="2"/>
  <c r="C42" i="2"/>
  <c r="A42" i="2"/>
  <c r="N41" i="2"/>
  <c r="M41" i="2"/>
  <c r="L41" i="2"/>
  <c r="K41" i="2"/>
  <c r="J41" i="2"/>
  <c r="I41" i="2"/>
  <c r="H41" i="2"/>
  <c r="G41" i="2"/>
  <c r="F41" i="2"/>
  <c r="E41" i="2"/>
  <c r="D41" i="2"/>
  <c r="C41" i="2"/>
  <c r="A41" i="2"/>
  <c r="N40" i="2"/>
  <c r="M40" i="2"/>
  <c r="L40" i="2"/>
  <c r="K40" i="2"/>
  <c r="J40" i="2"/>
  <c r="I40" i="2"/>
  <c r="H40" i="2"/>
  <c r="G40" i="2"/>
  <c r="E40" i="2"/>
  <c r="D40" i="2"/>
  <c r="C40" i="2"/>
  <c r="A40" i="2"/>
  <c r="N39" i="2"/>
  <c r="M39" i="2"/>
  <c r="L39" i="2"/>
  <c r="K39" i="2"/>
  <c r="J39" i="2"/>
  <c r="I39" i="2"/>
  <c r="H39" i="2"/>
  <c r="G39" i="2"/>
  <c r="F39" i="2"/>
  <c r="E39" i="2"/>
  <c r="D39" i="2"/>
  <c r="A39" i="2"/>
  <c r="E21" i="2"/>
  <c r="G21" i="2" s="1"/>
  <c r="I21" i="2" s="1"/>
  <c r="E20" i="2"/>
  <c r="G20" i="2" s="1"/>
  <c r="I20" i="2" s="1"/>
  <c r="E19" i="2"/>
  <c r="G19" i="2" s="1"/>
  <c r="I19" i="2" s="1"/>
  <c r="E18" i="2"/>
  <c r="G18" i="2" s="1"/>
  <c r="I18" i="2" s="1"/>
  <c r="E17" i="2"/>
  <c r="G17" i="2" s="1"/>
  <c r="I17" i="2" s="1"/>
  <c r="E16" i="2"/>
  <c r="G16" i="2" s="1"/>
  <c r="E15" i="2"/>
  <c r="G15" i="2" s="1"/>
  <c r="I15" i="2" s="1"/>
  <c r="L34" i="3"/>
  <c r="L33" i="3"/>
  <c r="L32" i="3"/>
  <c r="L31" i="3"/>
  <c r="L30" i="3"/>
  <c r="L29" i="3"/>
  <c r="L28" i="3"/>
  <c r="L15" i="3"/>
  <c r="L14" i="3"/>
  <c r="L13" i="3"/>
  <c r="A11" i="9"/>
  <c r="M51" i="7"/>
  <c r="L51" i="7"/>
  <c r="K51" i="7"/>
  <c r="J51" i="7"/>
  <c r="I51" i="7"/>
  <c r="H51" i="7"/>
  <c r="G51" i="7"/>
  <c r="F51" i="7"/>
  <c r="E51" i="7"/>
  <c r="D51" i="7"/>
  <c r="C51" i="7"/>
  <c r="N50" i="7"/>
  <c r="L50" i="7"/>
  <c r="K50" i="7"/>
  <c r="J50" i="7"/>
  <c r="I50" i="7"/>
  <c r="H50" i="7"/>
  <c r="G50" i="7"/>
  <c r="F50" i="7"/>
  <c r="E50" i="7"/>
  <c r="D50" i="7"/>
  <c r="C50" i="7"/>
  <c r="N49" i="7"/>
  <c r="M49" i="7"/>
  <c r="K49" i="7"/>
  <c r="J49" i="7"/>
  <c r="I49" i="7"/>
  <c r="H49" i="7"/>
  <c r="G49" i="7"/>
  <c r="F49" i="7"/>
  <c r="E49" i="7"/>
  <c r="D49" i="7"/>
  <c r="C49" i="7"/>
  <c r="N48" i="7"/>
  <c r="M48" i="7"/>
  <c r="L48" i="7"/>
  <c r="J48" i="7"/>
  <c r="I48" i="7"/>
  <c r="H48" i="7"/>
  <c r="G48" i="7"/>
  <c r="F48" i="7"/>
  <c r="E48" i="7"/>
  <c r="D48" i="7"/>
  <c r="C48" i="7"/>
  <c r="N47" i="7"/>
  <c r="M47" i="7"/>
  <c r="L47" i="7"/>
  <c r="K47" i="7"/>
  <c r="I47" i="7"/>
  <c r="H47" i="7"/>
  <c r="G47" i="7"/>
  <c r="F47" i="7"/>
  <c r="E47" i="7"/>
  <c r="D47" i="7"/>
  <c r="C47" i="7"/>
  <c r="N46" i="7"/>
  <c r="M46" i="7"/>
  <c r="L46" i="7"/>
  <c r="K46" i="7"/>
  <c r="J46" i="7"/>
  <c r="H46" i="7"/>
  <c r="G46" i="7"/>
  <c r="F46" i="7"/>
  <c r="E46" i="7"/>
  <c r="D46" i="7"/>
  <c r="C46" i="7"/>
  <c r="N45" i="7"/>
  <c r="M45" i="7"/>
  <c r="L45" i="7"/>
  <c r="K45" i="7"/>
  <c r="J45" i="7"/>
  <c r="I45" i="7"/>
  <c r="G45" i="7"/>
  <c r="F45" i="7"/>
  <c r="E45" i="7"/>
  <c r="D45" i="7"/>
  <c r="C45" i="7"/>
  <c r="N44" i="7"/>
  <c r="M44" i="7"/>
  <c r="L44" i="7"/>
  <c r="K44" i="7"/>
  <c r="J44" i="7"/>
  <c r="I44" i="7"/>
  <c r="H44" i="7"/>
  <c r="F44" i="7"/>
  <c r="E44" i="7"/>
  <c r="D44" i="7"/>
  <c r="C44" i="7"/>
  <c r="N43" i="7"/>
  <c r="M43" i="7"/>
  <c r="L43" i="7"/>
  <c r="K43" i="7"/>
  <c r="J43" i="7"/>
  <c r="I43" i="7"/>
  <c r="H43" i="7"/>
  <c r="G43" i="7"/>
  <c r="E43" i="7"/>
  <c r="D43" i="7"/>
  <c r="C43" i="7"/>
  <c r="N42" i="7"/>
  <c r="M42" i="7"/>
  <c r="L42" i="7"/>
  <c r="K42" i="7"/>
  <c r="J42" i="7"/>
  <c r="I42" i="7"/>
  <c r="H42" i="7"/>
  <c r="G42" i="7"/>
  <c r="F42" i="7"/>
  <c r="D42" i="7"/>
  <c r="C42" i="7"/>
  <c r="N41" i="7"/>
  <c r="M41" i="7"/>
  <c r="L41" i="7"/>
  <c r="K41" i="7"/>
  <c r="J41" i="7"/>
  <c r="I41" i="7"/>
  <c r="H41" i="7"/>
  <c r="G41" i="7"/>
  <c r="F41" i="7"/>
  <c r="E41" i="7"/>
  <c r="C41" i="7"/>
  <c r="N40" i="7"/>
  <c r="M40" i="7"/>
  <c r="L40" i="7"/>
  <c r="K40" i="7"/>
  <c r="J40" i="7"/>
  <c r="I40" i="7"/>
  <c r="H40" i="7"/>
  <c r="G40" i="7"/>
  <c r="F40" i="7"/>
  <c r="E40" i="7"/>
  <c r="D40" i="7"/>
  <c r="A17" i="6"/>
  <c r="A31" i="6" s="1"/>
  <c r="A16" i="6"/>
  <c r="A30" i="6" s="1"/>
  <c r="D31" i="5"/>
  <c r="L12" i="3"/>
  <c r="L11" i="3"/>
  <c r="L10" i="3"/>
  <c r="L9" i="3"/>
  <c r="L8" i="3"/>
  <c r="L7" i="3"/>
  <c r="L6" i="3"/>
  <c r="C60" i="3" s="1"/>
  <c r="L5" i="3"/>
  <c r="C59" i="3" s="1"/>
  <c r="L4" i="3"/>
  <c r="L3" i="3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N51" i="7"/>
  <c r="M50" i="7"/>
  <c r="L49" i="7"/>
  <c r="K48" i="7"/>
  <c r="J47" i="7"/>
  <c r="I46" i="7"/>
  <c r="H45" i="7"/>
  <c r="G44" i="7"/>
  <c r="A25" i="6"/>
  <c r="A39" i="6" s="1"/>
  <c r="A24" i="6"/>
  <c r="A38" i="6" s="1"/>
  <c r="A23" i="6"/>
  <c r="A37" i="6" s="1"/>
  <c r="A22" i="6"/>
  <c r="A36" i="6" s="1"/>
  <c r="A21" i="6"/>
  <c r="A35" i="6" s="1"/>
  <c r="A20" i="6"/>
  <c r="A34" i="6" s="1"/>
  <c r="A19" i="6"/>
  <c r="A33" i="6" s="1"/>
  <c r="A18" i="6"/>
  <c r="A32" i="6" s="1"/>
  <c r="N25" i="6"/>
  <c r="L25" i="6"/>
  <c r="K25" i="6"/>
  <c r="J25" i="6"/>
  <c r="I25" i="6"/>
  <c r="H25" i="6"/>
  <c r="G25" i="6"/>
  <c r="F25" i="6"/>
  <c r="E25" i="6"/>
  <c r="D25" i="6"/>
  <c r="C25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G22" i="6"/>
  <c r="F22" i="6"/>
  <c r="E22" i="6"/>
  <c r="D22" i="6"/>
  <c r="C22" i="6"/>
  <c r="N21" i="6"/>
  <c r="M21" i="6"/>
  <c r="L21" i="6"/>
  <c r="K21" i="6"/>
  <c r="J21" i="6"/>
  <c r="H21" i="6"/>
  <c r="F21" i="6"/>
  <c r="E21" i="6"/>
  <c r="D21" i="6"/>
  <c r="C21" i="6"/>
  <c r="N20" i="6"/>
  <c r="M20" i="6"/>
  <c r="L20" i="6"/>
  <c r="K20" i="6"/>
  <c r="I20" i="6"/>
  <c r="H20" i="6"/>
  <c r="G20" i="6"/>
  <c r="F20" i="6"/>
  <c r="E20" i="6"/>
  <c r="D20" i="6"/>
  <c r="C20" i="6"/>
  <c r="N19" i="6"/>
  <c r="M19" i="6"/>
  <c r="L19" i="6"/>
  <c r="J19" i="6"/>
  <c r="I19" i="6"/>
  <c r="H19" i="6"/>
  <c r="G19" i="6"/>
  <c r="E19" i="6"/>
  <c r="D19" i="6"/>
  <c r="C19" i="6"/>
  <c r="M18" i="6"/>
  <c r="K18" i="6"/>
  <c r="J18" i="6"/>
  <c r="I18" i="6"/>
  <c r="H18" i="6"/>
  <c r="G18" i="6"/>
  <c r="F18" i="6"/>
  <c r="D18" i="6"/>
  <c r="C18" i="6"/>
  <c r="E12" i="6"/>
  <c r="M25" i="6"/>
  <c r="E11" i="6"/>
  <c r="N24" i="6"/>
  <c r="E10" i="6"/>
  <c r="L23" i="6"/>
  <c r="E9" i="6"/>
  <c r="H22" i="6"/>
  <c r="E8" i="6"/>
  <c r="I21" i="6"/>
  <c r="E7" i="6"/>
  <c r="J20" i="6"/>
  <c r="E6" i="6"/>
  <c r="F19" i="6" s="1"/>
  <c r="E5" i="6"/>
  <c r="N18" i="6" s="1"/>
  <c r="E18" i="6"/>
  <c r="M52" i="5"/>
  <c r="L52" i="5"/>
  <c r="K52" i="5"/>
  <c r="J52" i="5"/>
  <c r="I52" i="5"/>
  <c r="H52" i="5"/>
  <c r="G52" i="5"/>
  <c r="F52" i="5"/>
  <c r="E52" i="5"/>
  <c r="D52" i="5"/>
  <c r="B52" i="5"/>
  <c r="M51" i="5"/>
  <c r="L51" i="5"/>
  <c r="K51" i="5"/>
  <c r="J51" i="5"/>
  <c r="I51" i="5"/>
  <c r="H51" i="5"/>
  <c r="G51" i="5"/>
  <c r="F51" i="5"/>
  <c r="E51" i="5"/>
  <c r="D51" i="5"/>
  <c r="C51" i="5"/>
  <c r="B51" i="5"/>
  <c r="M50" i="5"/>
  <c r="L50" i="5"/>
  <c r="K50" i="5"/>
  <c r="J50" i="5"/>
  <c r="I50" i="5"/>
  <c r="H50" i="5"/>
  <c r="G50" i="5"/>
  <c r="F50" i="5"/>
  <c r="D50" i="5"/>
  <c r="C50" i="5"/>
  <c r="B50" i="5"/>
  <c r="M49" i="5"/>
  <c r="L49" i="5"/>
  <c r="K49" i="5"/>
  <c r="J49" i="5"/>
  <c r="I49" i="5"/>
  <c r="H49" i="5"/>
  <c r="G49" i="5"/>
  <c r="E49" i="5"/>
  <c r="D49" i="5"/>
  <c r="C49" i="5"/>
  <c r="B49" i="5"/>
  <c r="M48" i="5"/>
  <c r="L48" i="5"/>
  <c r="K48" i="5"/>
  <c r="J48" i="5"/>
  <c r="I48" i="5"/>
  <c r="H48" i="5"/>
  <c r="F48" i="5"/>
  <c r="E48" i="5"/>
  <c r="D48" i="5"/>
  <c r="C48" i="5"/>
  <c r="B48" i="5"/>
  <c r="M47" i="5"/>
  <c r="L47" i="5"/>
  <c r="K47" i="5"/>
  <c r="J47" i="5"/>
  <c r="I47" i="5"/>
  <c r="G47" i="5"/>
  <c r="F47" i="5"/>
  <c r="E47" i="5"/>
  <c r="D47" i="5"/>
  <c r="C47" i="5"/>
  <c r="B47" i="5"/>
  <c r="M46" i="5"/>
  <c r="L46" i="5"/>
  <c r="K46" i="5"/>
  <c r="J46" i="5"/>
  <c r="H46" i="5"/>
  <c r="G46" i="5"/>
  <c r="F46" i="5"/>
  <c r="E46" i="5"/>
  <c r="D46" i="5"/>
  <c r="C46" i="5"/>
  <c r="B46" i="5"/>
  <c r="M45" i="5"/>
  <c r="L45" i="5"/>
  <c r="K45" i="5"/>
  <c r="I45" i="5"/>
  <c r="H45" i="5"/>
  <c r="G45" i="5"/>
  <c r="F45" i="5"/>
  <c r="E45" i="5"/>
  <c r="D45" i="5"/>
  <c r="C45" i="5"/>
  <c r="B45" i="5"/>
  <c r="M44" i="5"/>
  <c r="L44" i="5"/>
  <c r="J44" i="5"/>
  <c r="I44" i="5"/>
  <c r="H44" i="5"/>
  <c r="G44" i="5"/>
  <c r="F44" i="5"/>
  <c r="E44" i="5"/>
  <c r="D44" i="5"/>
  <c r="C44" i="5"/>
  <c r="B44" i="5"/>
  <c r="M43" i="5"/>
  <c r="L43" i="5"/>
  <c r="K43" i="5"/>
  <c r="J43" i="5"/>
  <c r="I43" i="5"/>
  <c r="H43" i="5"/>
  <c r="G43" i="5"/>
  <c r="F43" i="5"/>
  <c r="E43" i="5"/>
  <c r="D43" i="5"/>
  <c r="C43" i="5"/>
  <c r="B43" i="5"/>
  <c r="L42" i="5"/>
  <c r="K42" i="5"/>
  <c r="J42" i="5"/>
  <c r="I42" i="5"/>
  <c r="H42" i="5"/>
  <c r="G42" i="5"/>
  <c r="F42" i="5"/>
  <c r="E42" i="5"/>
  <c r="D42" i="5"/>
  <c r="C42" i="5"/>
  <c r="B42" i="5"/>
  <c r="L41" i="5"/>
  <c r="K41" i="5"/>
  <c r="J41" i="5"/>
  <c r="I41" i="5"/>
  <c r="H41" i="5"/>
  <c r="G41" i="5"/>
  <c r="F41" i="5"/>
  <c r="E41" i="5"/>
  <c r="D41" i="5"/>
  <c r="C41" i="5"/>
  <c r="B41" i="5"/>
  <c r="M40" i="5"/>
  <c r="K40" i="5"/>
  <c r="J40" i="5"/>
  <c r="I40" i="5"/>
  <c r="H40" i="5"/>
  <c r="G40" i="5"/>
  <c r="F40" i="5"/>
  <c r="E40" i="5"/>
  <c r="D40" i="5"/>
  <c r="C40" i="5"/>
  <c r="B40" i="5"/>
  <c r="M39" i="5"/>
  <c r="L39" i="5"/>
  <c r="J39" i="5"/>
  <c r="I39" i="5"/>
  <c r="H39" i="5"/>
  <c r="G39" i="5"/>
  <c r="F39" i="5"/>
  <c r="E39" i="5"/>
  <c r="D39" i="5"/>
  <c r="C39" i="5"/>
  <c r="B39" i="5"/>
  <c r="M38" i="5"/>
  <c r="L38" i="5"/>
  <c r="K38" i="5"/>
  <c r="I38" i="5"/>
  <c r="H38" i="5"/>
  <c r="G38" i="5"/>
  <c r="F38" i="5"/>
  <c r="E38" i="5"/>
  <c r="D38" i="5"/>
  <c r="C38" i="5"/>
  <c r="B38" i="5"/>
  <c r="M37" i="5"/>
  <c r="L37" i="5"/>
  <c r="K37" i="5"/>
  <c r="J37" i="5"/>
  <c r="H37" i="5"/>
  <c r="G37" i="5"/>
  <c r="F37" i="5"/>
  <c r="E37" i="5"/>
  <c r="D37" i="5"/>
  <c r="C37" i="5"/>
  <c r="B37" i="5"/>
  <c r="M36" i="5"/>
  <c r="L36" i="5"/>
  <c r="K36" i="5"/>
  <c r="J36" i="5"/>
  <c r="I36" i="5"/>
  <c r="G36" i="5"/>
  <c r="F36" i="5"/>
  <c r="E36" i="5"/>
  <c r="D36" i="5"/>
  <c r="B36" i="5"/>
  <c r="M35" i="5"/>
  <c r="L35" i="5"/>
  <c r="K35" i="5"/>
  <c r="J35" i="5"/>
  <c r="I35" i="5"/>
  <c r="H35" i="5"/>
  <c r="F35" i="5"/>
  <c r="E35" i="5"/>
  <c r="D35" i="5"/>
  <c r="C35" i="5"/>
  <c r="B35" i="5"/>
  <c r="M34" i="5"/>
  <c r="L34" i="5"/>
  <c r="K34" i="5"/>
  <c r="J34" i="5"/>
  <c r="I34" i="5"/>
  <c r="H34" i="5"/>
  <c r="G34" i="5"/>
  <c r="E34" i="5"/>
  <c r="D34" i="5"/>
  <c r="C34" i="5"/>
  <c r="B34" i="5"/>
  <c r="M33" i="5"/>
  <c r="L33" i="5"/>
  <c r="K33" i="5"/>
  <c r="J33" i="5"/>
  <c r="I33" i="5"/>
  <c r="H33" i="5"/>
  <c r="G33" i="5"/>
  <c r="F33" i="5"/>
  <c r="D33" i="5"/>
  <c r="C33" i="5"/>
  <c r="B33" i="5"/>
  <c r="M32" i="5"/>
  <c r="L32" i="5"/>
  <c r="K32" i="5"/>
  <c r="J32" i="5"/>
  <c r="I32" i="5"/>
  <c r="H32" i="5"/>
  <c r="G32" i="5"/>
  <c r="F32" i="5"/>
  <c r="E32" i="5"/>
  <c r="D32" i="5"/>
  <c r="C32" i="5"/>
  <c r="B32" i="5"/>
  <c r="M31" i="5"/>
  <c r="L31" i="5"/>
  <c r="K31" i="5"/>
  <c r="J31" i="5"/>
  <c r="I31" i="5"/>
  <c r="H31" i="5"/>
  <c r="G31" i="5"/>
  <c r="F31" i="5"/>
  <c r="E31" i="5"/>
  <c r="B31" i="5"/>
  <c r="M30" i="5"/>
  <c r="L30" i="5"/>
  <c r="K30" i="5"/>
  <c r="J30" i="5"/>
  <c r="H30" i="5"/>
  <c r="G30" i="5"/>
  <c r="E30" i="5"/>
  <c r="D30" i="5"/>
  <c r="C30" i="5"/>
  <c r="B30" i="5"/>
  <c r="J45" i="5"/>
  <c r="K44" i="5"/>
  <c r="M42" i="5"/>
  <c r="M41" i="5"/>
  <c r="L40" i="5"/>
  <c r="K39" i="5"/>
  <c r="J38" i="5"/>
  <c r="I37" i="5"/>
  <c r="H36" i="5"/>
  <c r="G35" i="5"/>
  <c r="F34" i="5"/>
  <c r="E33" i="5"/>
  <c r="C52" i="5"/>
  <c r="E50" i="5"/>
  <c r="F49" i="5"/>
  <c r="G48" i="5"/>
  <c r="H47" i="5"/>
  <c r="I46" i="5"/>
  <c r="C31" i="5"/>
  <c r="I30" i="5"/>
  <c r="N25" i="4"/>
  <c r="N24" i="4"/>
  <c r="N23" i="4"/>
  <c r="N22" i="4"/>
  <c r="N21" i="4"/>
  <c r="N20" i="4"/>
  <c r="N19" i="4"/>
  <c r="N18" i="4"/>
  <c r="N17" i="4"/>
  <c r="M25" i="4"/>
  <c r="M24" i="4"/>
  <c r="M23" i="4"/>
  <c r="M22" i="4"/>
  <c r="M21" i="4"/>
  <c r="M20" i="4"/>
  <c r="M19" i="4"/>
  <c r="M18" i="4"/>
  <c r="M17" i="4"/>
  <c r="L25" i="4"/>
  <c r="K25" i="4"/>
  <c r="J25" i="4"/>
  <c r="I25" i="4"/>
  <c r="H25" i="4"/>
  <c r="G25" i="4"/>
  <c r="F25" i="4"/>
  <c r="E25" i="4"/>
  <c r="D25" i="4"/>
  <c r="C25" i="4"/>
  <c r="L24" i="4"/>
  <c r="K24" i="4"/>
  <c r="J24" i="4"/>
  <c r="I24" i="4"/>
  <c r="H24" i="4"/>
  <c r="G24" i="4"/>
  <c r="F24" i="4"/>
  <c r="E24" i="4"/>
  <c r="D24" i="4"/>
  <c r="C24" i="4"/>
  <c r="L23" i="4"/>
  <c r="K23" i="4"/>
  <c r="J23" i="4"/>
  <c r="I23" i="4"/>
  <c r="H23" i="4"/>
  <c r="G23" i="4"/>
  <c r="F23" i="4"/>
  <c r="E23" i="4"/>
  <c r="D23" i="4"/>
  <c r="C23" i="4"/>
  <c r="L22" i="4"/>
  <c r="K22" i="4"/>
  <c r="J22" i="4"/>
  <c r="I22" i="4"/>
  <c r="H22" i="4"/>
  <c r="G22" i="4"/>
  <c r="F22" i="4"/>
  <c r="E22" i="4"/>
  <c r="D22" i="4"/>
  <c r="C22" i="4"/>
  <c r="L21" i="4"/>
  <c r="K21" i="4"/>
  <c r="J21" i="4"/>
  <c r="I21" i="4"/>
  <c r="H21" i="4"/>
  <c r="G21" i="4"/>
  <c r="F21" i="4"/>
  <c r="E21" i="4"/>
  <c r="D21" i="4"/>
  <c r="C21" i="4"/>
  <c r="L20" i="4"/>
  <c r="K20" i="4"/>
  <c r="J20" i="4"/>
  <c r="I20" i="4"/>
  <c r="H20" i="4"/>
  <c r="G20" i="4"/>
  <c r="F20" i="4"/>
  <c r="E20" i="4"/>
  <c r="D20" i="4"/>
  <c r="C20" i="4"/>
  <c r="L19" i="4"/>
  <c r="K19" i="4"/>
  <c r="J19" i="4"/>
  <c r="I19" i="4"/>
  <c r="H19" i="4"/>
  <c r="G19" i="4"/>
  <c r="F19" i="4"/>
  <c r="D19" i="4"/>
  <c r="C19" i="4"/>
  <c r="L18" i="4"/>
  <c r="K18" i="4"/>
  <c r="J18" i="4"/>
  <c r="I18" i="4"/>
  <c r="H18" i="4"/>
  <c r="G18" i="4"/>
  <c r="F18" i="4"/>
  <c r="E18" i="4"/>
  <c r="D18" i="4"/>
  <c r="C18" i="4"/>
  <c r="L17" i="4"/>
  <c r="K17" i="4"/>
  <c r="J17" i="4"/>
  <c r="I17" i="4"/>
  <c r="G17" i="4"/>
  <c r="F17" i="4"/>
  <c r="E17" i="4"/>
  <c r="D17" i="4"/>
  <c r="C17" i="4"/>
  <c r="A25" i="4"/>
  <c r="A24" i="4"/>
  <c r="A23" i="4"/>
  <c r="A22" i="4"/>
  <c r="A21" i="4"/>
  <c r="A20" i="4"/>
  <c r="A19" i="4"/>
  <c r="A18" i="4"/>
  <c r="A17" i="4"/>
  <c r="A16" i="4"/>
  <c r="G12" i="4"/>
  <c r="G11" i="4"/>
  <c r="G10" i="4"/>
  <c r="G9" i="4"/>
  <c r="G8" i="4"/>
  <c r="G7" i="4"/>
  <c r="G6" i="4"/>
  <c r="E19" i="4" s="1"/>
  <c r="G5" i="4"/>
  <c r="G4" i="4"/>
  <c r="H17" i="4"/>
  <c r="F30" i="5"/>
  <c r="B34" i="7"/>
  <c r="L18" i="6"/>
  <c r="K19" i="6"/>
  <c r="G21" i="6"/>
  <c r="N60" i="3"/>
  <c r="N59" i="3"/>
  <c r="N58" i="3"/>
  <c r="M60" i="3"/>
  <c r="M59" i="3"/>
  <c r="M58" i="3"/>
  <c r="L60" i="3"/>
  <c r="L59" i="3"/>
  <c r="L58" i="3"/>
  <c r="K60" i="3"/>
  <c r="K59" i="3"/>
  <c r="K58" i="3"/>
  <c r="J60" i="3"/>
  <c r="J59" i="3"/>
  <c r="J58" i="3"/>
  <c r="I60" i="3"/>
  <c r="I59" i="3"/>
  <c r="I58" i="3"/>
  <c r="H60" i="3"/>
  <c r="H59" i="3"/>
  <c r="H58" i="3"/>
  <c r="G60" i="3"/>
  <c r="G59" i="3"/>
  <c r="G58" i="3"/>
  <c r="F60" i="3"/>
  <c r="F59" i="3"/>
  <c r="F58" i="3"/>
  <c r="E60" i="3"/>
  <c r="E58" i="3"/>
  <c r="N57" i="3"/>
  <c r="M57" i="3"/>
  <c r="L57" i="3"/>
  <c r="K57" i="3"/>
  <c r="J57" i="3"/>
  <c r="I57" i="3"/>
  <c r="H57" i="3"/>
  <c r="F57" i="3"/>
  <c r="G57" i="3"/>
  <c r="D60" i="3"/>
  <c r="D59" i="3"/>
  <c r="D58" i="3"/>
  <c r="D57" i="3"/>
  <c r="A60" i="3"/>
  <c r="A59" i="3"/>
  <c r="A58" i="3"/>
  <c r="A57" i="3"/>
  <c r="A26" i="2"/>
  <c r="A27" i="2"/>
  <c r="A28" i="2"/>
  <c r="A29" i="2"/>
  <c r="A30" i="2"/>
  <c r="A36" i="2"/>
  <c r="A37" i="2"/>
  <c r="A38" i="2"/>
  <c r="A65" i="2"/>
  <c r="A64" i="2"/>
  <c r="A58" i="2"/>
  <c r="A57" i="2"/>
  <c r="A56" i="2"/>
  <c r="A55" i="2"/>
  <c r="A54" i="2"/>
  <c r="N65" i="2"/>
  <c r="N64" i="2"/>
  <c r="N58" i="2"/>
  <c r="N57" i="2"/>
  <c r="N56" i="2"/>
  <c r="N55" i="2"/>
  <c r="M65" i="2"/>
  <c r="M64" i="2"/>
  <c r="M58" i="2"/>
  <c r="M57" i="2"/>
  <c r="M56" i="2"/>
  <c r="M55" i="2"/>
  <c r="L65" i="2"/>
  <c r="L64" i="2"/>
  <c r="L58" i="2"/>
  <c r="L57" i="2"/>
  <c r="L56" i="2"/>
  <c r="L55" i="2"/>
  <c r="K65" i="2"/>
  <c r="K64" i="2"/>
  <c r="K58" i="2"/>
  <c r="K57" i="2"/>
  <c r="K56" i="2"/>
  <c r="K55" i="2"/>
  <c r="J65" i="2"/>
  <c r="J64" i="2"/>
  <c r="J58" i="2"/>
  <c r="J57" i="2"/>
  <c r="J56" i="2"/>
  <c r="J55" i="2"/>
  <c r="I65" i="2"/>
  <c r="I64" i="2"/>
  <c r="I58" i="2"/>
  <c r="I57" i="2"/>
  <c r="I56" i="2"/>
  <c r="I55" i="2"/>
  <c r="H65" i="2"/>
  <c r="H64" i="2"/>
  <c r="H58" i="2"/>
  <c r="H57" i="2"/>
  <c r="H56" i="2"/>
  <c r="H55" i="2"/>
  <c r="G65" i="2"/>
  <c r="G64" i="2"/>
  <c r="G58" i="2"/>
  <c r="G57" i="2"/>
  <c r="G56" i="2"/>
  <c r="G55" i="2"/>
  <c r="F65" i="2"/>
  <c r="F58" i="2"/>
  <c r="F57" i="2"/>
  <c r="F56" i="2"/>
  <c r="F55" i="2"/>
  <c r="E65" i="2"/>
  <c r="E64" i="2"/>
  <c r="E58" i="2"/>
  <c r="D65" i="2"/>
  <c r="D64" i="2"/>
  <c r="D58" i="2"/>
  <c r="D56" i="2"/>
  <c r="C64" i="2"/>
  <c r="C57" i="2"/>
  <c r="E57" i="3"/>
  <c r="N38" i="2"/>
  <c r="M38" i="2"/>
  <c r="L38" i="2"/>
  <c r="K38" i="2"/>
  <c r="J38" i="2"/>
  <c r="I38" i="2"/>
  <c r="H38" i="2"/>
  <c r="G38" i="2"/>
  <c r="F38" i="2"/>
  <c r="N37" i="2"/>
  <c r="M37" i="2"/>
  <c r="L37" i="2"/>
  <c r="K37" i="2"/>
  <c r="J37" i="2"/>
  <c r="I37" i="2"/>
  <c r="H37" i="2"/>
  <c r="G37" i="2"/>
  <c r="F37" i="2"/>
  <c r="N36" i="2"/>
  <c r="M36" i="2"/>
  <c r="L36" i="2"/>
  <c r="K36" i="2"/>
  <c r="J36" i="2"/>
  <c r="I36" i="2"/>
  <c r="H36" i="2"/>
  <c r="G36" i="2"/>
  <c r="M30" i="2"/>
  <c r="L30" i="2"/>
  <c r="K30" i="2"/>
  <c r="J30" i="2"/>
  <c r="I30" i="2"/>
  <c r="H30" i="2"/>
  <c r="G30" i="2"/>
  <c r="F30" i="2"/>
  <c r="N29" i="2"/>
  <c r="M29" i="2"/>
  <c r="L29" i="2"/>
  <c r="K29" i="2"/>
  <c r="J29" i="2"/>
  <c r="I29" i="2"/>
  <c r="H29" i="2"/>
  <c r="F29" i="2"/>
  <c r="N28" i="2"/>
  <c r="M28" i="2"/>
  <c r="L28" i="2"/>
  <c r="K28" i="2"/>
  <c r="J28" i="2"/>
  <c r="I28" i="2"/>
  <c r="H28" i="2"/>
  <c r="G28" i="2"/>
  <c r="F28" i="2"/>
  <c r="N27" i="2"/>
  <c r="M27" i="2"/>
  <c r="L27" i="2"/>
  <c r="K27" i="2"/>
  <c r="J27" i="2"/>
  <c r="I27" i="2"/>
  <c r="H27" i="2"/>
  <c r="G27" i="2"/>
  <c r="F27" i="2"/>
  <c r="E38" i="2"/>
  <c r="E37" i="2"/>
  <c r="E36" i="2"/>
  <c r="E30" i="2"/>
  <c r="D37" i="2"/>
  <c r="D36" i="2"/>
  <c r="D30" i="2"/>
  <c r="C38" i="2"/>
  <c r="C36" i="2"/>
  <c r="C29" i="2"/>
  <c r="E23" i="2"/>
  <c r="G23" i="2" s="1"/>
  <c r="I23" i="2" s="1"/>
  <c r="E22" i="2"/>
  <c r="G22" i="2" s="1"/>
  <c r="I22" i="2" s="1"/>
  <c r="E14" i="2"/>
  <c r="G14" i="2" s="1"/>
  <c r="E13" i="2"/>
  <c r="G13" i="2" s="1"/>
  <c r="E12" i="2"/>
  <c r="G12" i="2" s="1"/>
  <c r="I12" i="2" s="1"/>
  <c r="G6" i="2"/>
  <c r="I6" i="2" s="1"/>
  <c r="G5" i="2"/>
  <c r="I5" i="2" s="1"/>
  <c r="G29" i="2"/>
  <c r="G4" i="2"/>
  <c r="E28" i="2" s="1"/>
  <c r="D28" i="2"/>
  <c r="E3" i="2"/>
  <c r="G3" i="2" s="1"/>
  <c r="E27" i="2"/>
  <c r="E29" i="2"/>
  <c r="E57" i="2"/>
  <c r="E55" i="2"/>
  <c r="G53" i="6" l="1"/>
  <c r="B74" i="2"/>
  <c r="B47" i="2"/>
  <c r="F53" i="6"/>
  <c r="M53" i="6"/>
  <c r="A37" i="5"/>
  <c r="A43" i="5"/>
  <c r="B41" i="2"/>
  <c r="A46" i="5"/>
  <c r="B11" i="9"/>
  <c r="B18" i="9" s="1"/>
  <c r="B46" i="2"/>
  <c r="I53" i="6"/>
  <c r="C29" i="7"/>
  <c r="B81" i="2"/>
  <c r="I2" i="2"/>
  <c r="N53" i="6"/>
  <c r="L53" i="6"/>
  <c r="H53" i="6"/>
  <c r="C53" i="6"/>
  <c r="J53" i="6"/>
  <c r="L59" i="6"/>
  <c r="C65" i="6"/>
  <c r="C64" i="6"/>
  <c r="G63" i="6"/>
  <c r="K62" i="6"/>
  <c r="C62" i="6"/>
  <c r="G61" i="6"/>
  <c r="K60" i="6"/>
  <c r="C60" i="6"/>
  <c r="C59" i="6"/>
  <c r="G58" i="6"/>
  <c r="K57" i="6"/>
  <c r="C57" i="6"/>
  <c r="G56" i="6"/>
  <c r="N56" i="6"/>
  <c r="G65" i="6"/>
  <c r="K59" i="6"/>
  <c r="K56" i="6"/>
  <c r="J57" i="6"/>
  <c r="N65" i="6"/>
  <c r="J65" i="6"/>
  <c r="F65" i="6"/>
  <c r="N64" i="6"/>
  <c r="J64" i="6"/>
  <c r="F64" i="6"/>
  <c r="N63" i="6"/>
  <c r="J63" i="6"/>
  <c r="F63" i="6"/>
  <c r="N62" i="6"/>
  <c r="J62" i="6"/>
  <c r="F62" i="6"/>
  <c r="N61" i="6"/>
  <c r="J61" i="6"/>
  <c r="F61" i="6"/>
  <c r="N60" i="6"/>
  <c r="J60" i="6"/>
  <c r="F60" i="6"/>
  <c r="N59" i="6"/>
  <c r="J59" i="6"/>
  <c r="F59" i="6"/>
  <c r="N58" i="6"/>
  <c r="J58" i="6"/>
  <c r="F58" i="6"/>
  <c r="F57" i="6"/>
  <c r="F56" i="6"/>
  <c r="M65" i="6"/>
  <c r="I65" i="6"/>
  <c r="E65" i="6"/>
  <c r="M64" i="6"/>
  <c r="I64" i="6"/>
  <c r="E64" i="6"/>
  <c r="M63" i="6"/>
  <c r="I63" i="6"/>
  <c r="E63" i="6"/>
  <c r="M62" i="6"/>
  <c r="I62" i="6"/>
  <c r="E62" i="6"/>
  <c r="M61" i="6"/>
  <c r="I61" i="6"/>
  <c r="E61" i="6"/>
  <c r="M60" i="6"/>
  <c r="I60" i="6"/>
  <c r="E60" i="6"/>
  <c r="M59" i="6"/>
  <c r="I59" i="6"/>
  <c r="E59" i="6"/>
  <c r="M58" i="6"/>
  <c r="I58" i="6"/>
  <c r="E58" i="6"/>
  <c r="M57" i="6"/>
  <c r="I57" i="6"/>
  <c r="E57" i="6"/>
  <c r="M56" i="6"/>
  <c r="I56" i="6"/>
  <c r="L65" i="6"/>
  <c r="H65" i="6"/>
  <c r="D65" i="6"/>
  <c r="L64" i="6"/>
  <c r="H64" i="6"/>
  <c r="D64" i="6"/>
  <c r="L63" i="6"/>
  <c r="H63" i="6"/>
  <c r="D63" i="6"/>
  <c r="L62" i="6"/>
  <c r="H62" i="6"/>
  <c r="D62" i="6"/>
  <c r="L61" i="6"/>
  <c r="H61" i="6"/>
  <c r="D61" i="6"/>
  <c r="L60" i="6"/>
  <c r="H60" i="6"/>
  <c r="D60" i="6"/>
  <c r="H59" i="6"/>
  <c r="D59" i="6"/>
  <c r="L58" i="6"/>
  <c r="H58" i="6"/>
  <c r="D58" i="6"/>
  <c r="L57" i="6"/>
  <c r="H57" i="6"/>
  <c r="L56" i="6"/>
  <c r="H56" i="6"/>
  <c r="D56" i="6"/>
  <c r="K65" i="6"/>
  <c r="K64" i="6"/>
  <c r="G64" i="6"/>
  <c r="K63" i="6"/>
  <c r="C63" i="6"/>
  <c r="G62" i="6"/>
  <c r="K61" i="6"/>
  <c r="C61" i="6"/>
  <c r="G60" i="6"/>
  <c r="G59" i="6"/>
  <c r="K58" i="6"/>
  <c r="C58" i="6"/>
  <c r="G57" i="6"/>
  <c r="C56" i="6"/>
  <c r="N57" i="6"/>
  <c r="J56" i="6"/>
  <c r="J20" i="8"/>
  <c r="F20" i="8"/>
  <c r="B20" i="8"/>
  <c r="M20" i="8"/>
  <c r="I20" i="8"/>
  <c r="E20" i="8"/>
  <c r="L20" i="8"/>
  <c r="H20" i="8"/>
  <c r="D20" i="8"/>
  <c r="K20" i="8"/>
  <c r="G20" i="8"/>
  <c r="C20" i="8"/>
  <c r="F219" i="3"/>
  <c r="G17" i="7" s="1"/>
  <c r="F43" i="7" s="1"/>
  <c r="B43" i="7" s="1"/>
  <c r="E219" i="3"/>
  <c r="G16" i="7" s="1"/>
  <c r="E42" i="7" s="1"/>
  <c r="B42" i="7" s="1"/>
  <c r="B60" i="3"/>
  <c r="C168" i="3"/>
  <c r="C170" i="3"/>
  <c r="B170" i="3" s="1"/>
  <c r="C58" i="3"/>
  <c r="B58" i="3" s="1"/>
  <c r="B75" i="2"/>
  <c r="B45" i="2"/>
  <c r="B73" i="2"/>
  <c r="B44" i="2"/>
  <c r="B72" i="2"/>
  <c r="B43" i="2"/>
  <c r="B42" i="2"/>
  <c r="B69" i="2"/>
  <c r="A42" i="5"/>
  <c r="B21" i="4"/>
  <c r="B22" i="4"/>
  <c r="B23" i="4"/>
  <c r="B17" i="4"/>
  <c r="D66" i="2"/>
  <c r="B66" i="2" s="1"/>
  <c r="I14" i="2"/>
  <c r="B70" i="2"/>
  <c r="C65" i="2"/>
  <c r="B65" i="2" s="1"/>
  <c r="I13" i="2"/>
  <c r="B71" i="2"/>
  <c r="B33" i="7"/>
  <c r="B35" i="7"/>
  <c r="B37" i="7"/>
  <c r="B38" i="7"/>
  <c r="B39" i="7"/>
  <c r="B22" i="6"/>
  <c r="B24" i="6"/>
  <c r="B25" i="6"/>
  <c r="B21" i="6"/>
  <c r="B23" i="6"/>
  <c r="C30" i="6"/>
  <c r="B20" i="6"/>
  <c r="B19" i="6"/>
  <c r="B18" i="6"/>
  <c r="D17" i="6"/>
  <c r="D44" i="6" s="1"/>
  <c r="D53" i="6" s="1"/>
  <c r="C167" i="3"/>
  <c r="B167" i="3" s="1"/>
  <c r="C57" i="3"/>
  <c r="B57" i="3" s="1"/>
  <c r="F68" i="2"/>
  <c r="B68" i="2" s="1"/>
  <c r="I16" i="2"/>
  <c r="B36" i="7"/>
  <c r="C169" i="3"/>
  <c r="B169" i="3" s="1"/>
  <c r="D168" i="3"/>
  <c r="I3" i="2"/>
  <c r="B82" i="2"/>
  <c r="B103" i="2" s="1"/>
  <c r="B27" i="1" s="1"/>
  <c r="C27" i="1" s="1"/>
  <c r="E59" i="3"/>
  <c r="B59" i="3" s="1"/>
  <c r="I4" i="2"/>
  <c r="E56" i="2" s="1"/>
  <c r="E77" i="2" s="1"/>
  <c r="E4" i="1" s="1"/>
  <c r="B45" i="7"/>
  <c r="B46" i="7"/>
  <c r="B47" i="7"/>
  <c r="B48" i="7"/>
  <c r="B49" i="7"/>
  <c r="B51" i="7"/>
  <c r="B50" i="7"/>
  <c r="B44" i="7"/>
  <c r="K52" i="7"/>
  <c r="K10" i="1" s="1"/>
  <c r="L52" i="7"/>
  <c r="L10" i="1" s="1"/>
  <c r="D27" i="2"/>
  <c r="E13" i="6"/>
  <c r="N26" i="6"/>
  <c r="N8" i="1" s="1"/>
  <c r="K26" i="6"/>
  <c r="K8" i="1" s="1"/>
  <c r="G26" i="6"/>
  <c r="G8" i="1" s="1"/>
  <c r="N32" i="6"/>
  <c r="A49" i="5"/>
  <c r="B53" i="5"/>
  <c r="C7" i="1" s="1"/>
  <c r="L53" i="5"/>
  <c r="M7" i="1" s="1"/>
  <c r="A32" i="5"/>
  <c r="A34" i="5"/>
  <c r="A35" i="5"/>
  <c r="A36" i="5"/>
  <c r="A38" i="5"/>
  <c r="A39" i="5"/>
  <c r="A41" i="5"/>
  <c r="A44" i="5"/>
  <c r="A45" i="5"/>
  <c r="A47" i="5"/>
  <c r="A48" i="5"/>
  <c r="A50" i="5"/>
  <c r="A51" i="5"/>
  <c r="A52" i="5"/>
  <c r="A40" i="5"/>
  <c r="C26" i="4"/>
  <c r="C6" i="1" s="1"/>
  <c r="B18" i="4"/>
  <c r="B19" i="4"/>
  <c r="B20" i="4"/>
  <c r="B24" i="4"/>
  <c r="B25" i="4"/>
  <c r="D26" i="4"/>
  <c r="D6" i="1" s="1"/>
  <c r="L26" i="4"/>
  <c r="L6" i="1" s="1"/>
  <c r="E26" i="4"/>
  <c r="E6" i="1" s="1"/>
  <c r="G26" i="4"/>
  <c r="G6" i="1" s="1"/>
  <c r="H26" i="4"/>
  <c r="H6" i="1" s="1"/>
  <c r="I26" i="4"/>
  <c r="I6" i="1" s="1"/>
  <c r="J26" i="4"/>
  <c r="J6" i="1" s="1"/>
  <c r="K26" i="4"/>
  <c r="K6" i="1" s="1"/>
  <c r="M26" i="4"/>
  <c r="M6" i="1" s="1"/>
  <c r="N26" i="4"/>
  <c r="N6" i="1" s="1"/>
  <c r="C26" i="2"/>
  <c r="B26" i="2" s="1"/>
  <c r="F8" i="8"/>
  <c r="G52" i="7"/>
  <c r="G10" i="1" s="1"/>
  <c r="J52" i="7"/>
  <c r="J10" i="1" s="1"/>
  <c r="N52" i="7"/>
  <c r="N10" i="1" s="1"/>
  <c r="B32" i="7"/>
  <c r="M52" i="7"/>
  <c r="M10" i="1" s="1"/>
  <c r="B31" i="7"/>
  <c r="H52" i="7"/>
  <c r="H10" i="1" s="1"/>
  <c r="I52" i="7"/>
  <c r="I10" i="1" s="1"/>
  <c r="H53" i="5"/>
  <c r="I7" i="1" s="1"/>
  <c r="G53" i="5"/>
  <c r="H7" i="1" s="1"/>
  <c r="A31" i="5"/>
  <c r="D53" i="5"/>
  <c r="E7" i="1" s="1"/>
  <c r="A33" i="5"/>
  <c r="E53" i="5"/>
  <c r="F7" i="1" s="1"/>
  <c r="J53" i="5"/>
  <c r="K7" i="1" s="1"/>
  <c r="K53" i="5"/>
  <c r="L7" i="1" s="1"/>
  <c r="A30" i="5"/>
  <c r="C53" i="5"/>
  <c r="D7" i="1" s="1"/>
  <c r="I53" i="5"/>
  <c r="J7" i="1" s="1"/>
  <c r="F53" i="5"/>
  <c r="G7" i="1" s="1"/>
  <c r="M53" i="5"/>
  <c r="N7" i="1" s="1"/>
  <c r="G13" i="4"/>
  <c r="D38" i="2"/>
  <c r="B38" i="2" s="1"/>
  <c r="F40" i="2"/>
  <c r="B40" i="2" s="1"/>
  <c r="C67" i="2"/>
  <c r="B67" i="2" s="1"/>
  <c r="C39" i="2"/>
  <c r="B39" i="2" s="1"/>
  <c r="C37" i="2"/>
  <c r="F64" i="2"/>
  <c r="F36" i="2"/>
  <c r="B36" i="2" s="1"/>
  <c r="C58" i="2"/>
  <c r="B58" i="2" s="1"/>
  <c r="C30" i="2"/>
  <c r="B30" i="2" s="1"/>
  <c r="D57" i="2"/>
  <c r="D29" i="2"/>
  <c r="B29" i="2" s="1"/>
  <c r="I49" i="2"/>
  <c r="I3" i="1" s="1"/>
  <c r="M49" i="2"/>
  <c r="M3" i="1" s="1"/>
  <c r="C28" i="2"/>
  <c r="B28" i="2" s="1"/>
  <c r="E49" i="2"/>
  <c r="E3" i="1" s="1"/>
  <c r="C55" i="2"/>
  <c r="C27" i="2"/>
  <c r="C37" i="6"/>
  <c r="D38" i="6"/>
  <c r="E37" i="6"/>
  <c r="F37" i="6"/>
  <c r="G36" i="6"/>
  <c r="H39" i="6"/>
  <c r="I38" i="6"/>
  <c r="J38" i="6"/>
  <c r="K34" i="6"/>
  <c r="L31" i="6"/>
  <c r="N35" i="6"/>
  <c r="C35" i="6"/>
  <c r="D34" i="6"/>
  <c r="E35" i="6"/>
  <c r="F33" i="6"/>
  <c r="G34" i="6"/>
  <c r="H37" i="6"/>
  <c r="I36" i="6"/>
  <c r="J33" i="6"/>
  <c r="K31" i="6"/>
  <c r="N33" i="6"/>
  <c r="M30" i="6"/>
  <c r="I30" i="6"/>
  <c r="C33" i="6"/>
  <c r="D32" i="6"/>
  <c r="E33" i="6"/>
  <c r="F31" i="6"/>
  <c r="G32" i="6"/>
  <c r="H35" i="6"/>
  <c r="I32" i="6"/>
  <c r="L39" i="6"/>
  <c r="M32" i="6"/>
  <c r="M34" i="6"/>
  <c r="L30" i="6"/>
  <c r="H30" i="6"/>
  <c r="C39" i="6"/>
  <c r="C31" i="6"/>
  <c r="F39" i="6"/>
  <c r="H31" i="6"/>
  <c r="K39" i="6"/>
  <c r="L33" i="6"/>
  <c r="E9" i="8"/>
  <c r="F9" i="8" s="1"/>
  <c r="H5" i="9"/>
  <c r="J5" i="9" s="1"/>
  <c r="F26" i="4"/>
  <c r="F6" i="1" s="1"/>
  <c r="B16" i="4"/>
  <c r="H77" i="2"/>
  <c r="H4" i="1" s="1"/>
  <c r="J77" i="2"/>
  <c r="J4" i="1" s="1"/>
  <c r="L77" i="2"/>
  <c r="L4" i="1" s="1"/>
  <c r="N77" i="2"/>
  <c r="N4" i="1" s="1"/>
  <c r="G77" i="2"/>
  <c r="G4" i="1" s="1"/>
  <c r="I77" i="2"/>
  <c r="I4" i="1" s="1"/>
  <c r="K77" i="2"/>
  <c r="K4" i="1" s="1"/>
  <c r="M77" i="2"/>
  <c r="M4" i="1" s="1"/>
  <c r="H49" i="2"/>
  <c r="H3" i="1" s="1"/>
  <c r="L49" i="2"/>
  <c r="L3" i="1" s="1"/>
  <c r="J49" i="2"/>
  <c r="J3" i="1" s="1"/>
  <c r="G49" i="2"/>
  <c r="G3" i="1" s="1"/>
  <c r="K49" i="2"/>
  <c r="K3" i="1" s="1"/>
  <c r="N49" i="2"/>
  <c r="N3" i="1" s="1"/>
  <c r="E16" i="6"/>
  <c r="E43" i="6" s="1"/>
  <c r="E53" i="6" s="1"/>
  <c r="J22" i="8"/>
  <c r="L21" i="8"/>
  <c r="D21" i="8"/>
  <c r="E21" i="8"/>
  <c r="I22" i="8"/>
  <c r="M22" i="8"/>
  <c r="G22" i="8"/>
  <c r="I21" i="8"/>
  <c r="L22" i="8"/>
  <c r="B22" i="8"/>
  <c r="J21" i="8"/>
  <c r="B21" i="8"/>
  <c r="E22" i="8"/>
  <c r="G21" i="8"/>
  <c r="H22" i="8"/>
  <c r="K21" i="8"/>
  <c r="M21" i="8"/>
  <c r="I109" i="3"/>
  <c r="M109" i="3"/>
  <c r="F109" i="3"/>
  <c r="G109" i="3"/>
  <c r="H109" i="3"/>
  <c r="J109" i="3"/>
  <c r="K109" i="3"/>
  <c r="L109" i="3"/>
  <c r="N109" i="3"/>
  <c r="D109" i="3"/>
  <c r="I26" i="6"/>
  <c r="I8" i="1" s="1"/>
  <c r="C21" i="8"/>
  <c r="F21" i="8"/>
  <c r="H21" i="8"/>
  <c r="D36" i="6"/>
  <c r="E39" i="6"/>
  <c r="E31" i="6"/>
  <c r="F35" i="6"/>
  <c r="G38" i="6"/>
  <c r="H33" i="6"/>
  <c r="I34" i="6"/>
  <c r="J35" i="6"/>
  <c r="K36" i="6"/>
  <c r="L36" i="6"/>
  <c r="M37" i="6"/>
  <c r="N38" i="6"/>
  <c r="C22" i="8"/>
  <c r="D22" i="8"/>
  <c r="F22" i="8"/>
  <c r="K22" i="8"/>
  <c r="J26" i="6"/>
  <c r="J8" i="1" s="1"/>
  <c r="F26" i="6"/>
  <c r="F8" i="1" s="1"/>
  <c r="C26" i="6"/>
  <c r="C8" i="1" s="1"/>
  <c r="H26" i="6"/>
  <c r="H8" i="1" s="1"/>
  <c r="L26" i="6"/>
  <c r="L8" i="1" s="1"/>
  <c r="M26" i="6"/>
  <c r="M8" i="1" s="1"/>
  <c r="C36" i="6"/>
  <c r="C32" i="6"/>
  <c r="D39" i="6"/>
  <c r="D35" i="6"/>
  <c r="E38" i="6"/>
  <c r="E34" i="6"/>
  <c r="F38" i="6"/>
  <c r="F34" i="6"/>
  <c r="G39" i="6"/>
  <c r="G35" i="6"/>
  <c r="G31" i="6"/>
  <c r="H38" i="6"/>
  <c r="H34" i="6"/>
  <c r="I37" i="6"/>
  <c r="I33" i="6"/>
  <c r="J39" i="6"/>
  <c r="J34" i="6"/>
  <c r="J30" i="6"/>
  <c r="K35" i="6"/>
  <c r="L35" i="6"/>
  <c r="M36" i="6"/>
  <c r="N37" i="6"/>
  <c r="N31" i="6"/>
  <c r="C38" i="6"/>
  <c r="C34" i="6"/>
  <c r="D37" i="6"/>
  <c r="D33" i="6"/>
  <c r="D30" i="6"/>
  <c r="E36" i="6"/>
  <c r="E32" i="6"/>
  <c r="F36" i="6"/>
  <c r="F32" i="6"/>
  <c r="F30" i="6"/>
  <c r="G37" i="6"/>
  <c r="G33" i="6"/>
  <c r="G30" i="6"/>
  <c r="H36" i="6"/>
  <c r="H32" i="6"/>
  <c r="I39" i="6"/>
  <c r="I35" i="6"/>
  <c r="J37" i="6"/>
  <c r="J31" i="6"/>
  <c r="K38" i="6"/>
  <c r="K32" i="6"/>
  <c r="L37" i="6"/>
  <c r="L32" i="6"/>
  <c r="M38" i="6"/>
  <c r="M33" i="6"/>
  <c r="N39" i="6"/>
  <c r="N34" i="6"/>
  <c r="N30" i="6"/>
  <c r="I31" i="6"/>
  <c r="J36" i="6"/>
  <c r="J32" i="6"/>
  <c r="K37" i="6"/>
  <c r="K33" i="6"/>
  <c r="K30" i="6"/>
  <c r="L38" i="6"/>
  <c r="L34" i="6"/>
  <c r="M39" i="6"/>
  <c r="M35" i="6"/>
  <c r="M31" i="6"/>
  <c r="N36" i="6"/>
  <c r="H25" i="8" l="1"/>
  <c r="H66" i="6"/>
  <c r="L25" i="8"/>
  <c r="K25" i="8"/>
  <c r="F25" i="8"/>
  <c r="J25" i="8"/>
  <c r="M18" i="9"/>
  <c r="I18" i="9"/>
  <c r="E18" i="9"/>
  <c r="L18" i="9"/>
  <c r="H18" i="9"/>
  <c r="D18" i="9"/>
  <c r="K18" i="9"/>
  <c r="G18" i="9"/>
  <c r="C18" i="9"/>
  <c r="N18" i="9"/>
  <c r="J18" i="9"/>
  <c r="F18" i="9"/>
  <c r="N66" i="6"/>
  <c r="L66" i="6"/>
  <c r="I66" i="6"/>
  <c r="D57" i="6"/>
  <c r="B57" i="6" s="1"/>
  <c r="E56" i="6"/>
  <c r="E66" i="6" s="1"/>
  <c r="J66" i="6"/>
  <c r="B58" i="6"/>
  <c r="F66" i="6"/>
  <c r="B64" i="6"/>
  <c r="C66" i="6"/>
  <c r="B61" i="6"/>
  <c r="K66" i="6"/>
  <c r="G66" i="6"/>
  <c r="B59" i="6"/>
  <c r="B62" i="6"/>
  <c r="B65" i="6"/>
  <c r="B63" i="6"/>
  <c r="B60" i="6"/>
  <c r="M66" i="6"/>
  <c r="F52" i="7"/>
  <c r="F10" i="1" s="1"/>
  <c r="E52" i="7"/>
  <c r="E10" i="1" s="1"/>
  <c r="B168" i="3"/>
  <c r="B223" i="3"/>
  <c r="B274" i="3"/>
  <c r="B29" i="1" s="1"/>
  <c r="C109" i="3"/>
  <c r="C329" i="3"/>
  <c r="B17" i="6"/>
  <c r="D31" i="6"/>
  <c r="D40" i="6" s="1"/>
  <c r="C23" i="8" s="1"/>
  <c r="D26" i="6"/>
  <c r="D8" i="1" s="1"/>
  <c r="B30" i="7"/>
  <c r="F40" i="6"/>
  <c r="E23" i="8" s="1"/>
  <c r="L40" i="6"/>
  <c r="K23" i="8" s="1"/>
  <c r="G40" i="6"/>
  <c r="F23" i="8" s="1"/>
  <c r="K40" i="6"/>
  <c r="J23" i="8" s="1"/>
  <c r="M40" i="6"/>
  <c r="L23" i="8" s="1"/>
  <c r="N40" i="6"/>
  <c r="M23" i="8" s="1"/>
  <c r="J40" i="6"/>
  <c r="I23" i="8" s="1"/>
  <c r="H40" i="6"/>
  <c r="G23" i="8" s="1"/>
  <c r="I40" i="6"/>
  <c r="H23" i="8" s="1"/>
  <c r="C40" i="6"/>
  <c r="B23" i="8" s="1"/>
  <c r="B26" i="4"/>
  <c r="D8" i="8" s="1"/>
  <c r="G25" i="8"/>
  <c r="M25" i="8"/>
  <c r="I25" i="8"/>
  <c r="C56" i="2"/>
  <c r="B56" i="2" s="1"/>
  <c r="C219" i="3"/>
  <c r="E109" i="3"/>
  <c r="D219" i="3"/>
  <c r="B27" i="2"/>
  <c r="D55" i="2"/>
  <c r="D77" i="2" s="1"/>
  <c r="D4" i="1" s="1"/>
  <c r="C82" i="2"/>
  <c r="M19" i="8"/>
  <c r="H18" i="8"/>
  <c r="D18" i="8"/>
  <c r="D19" i="8"/>
  <c r="L18" i="8"/>
  <c r="C54" i="2"/>
  <c r="B54" i="2" s="1"/>
  <c r="C81" i="2"/>
  <c r="B52" i="6"/>
  <c r="B46" i="6"/>
  <c r="B48" i="6"/>
  <c r="B47" i="6"/>
  <c r="B45" i="6"/>
  <c r="B51" i="6"/>
  <c r="B49" i="6"/>
  <c r="B50" i="6"/>
  <c r="B44" i="6"/>
  <c r="E30" i="6"/>
  <c r="B6" i="1"/>
  <c r="B19" i="1" s="1"/>
  <c r="G18" i="8"/>
  <c r="K18" i="8"/>
  <c r="M18" i="8"/>
  <c r="B16" i="6"/>
  <c r="B26" i="6" s="1"/>
  <c r="E26" i="6"/>
  <c r="E8" i="1" s="1"/>
  <c r="A53" i="5"/>
  <c r="D9" i="8" s="1"/>
  <c r="B7" i="1"/>
  <c r="B20" i="1" s="1"/>
  <c r="B64" i="2"/>
  <c r="F77" i="2"/>
  <c r="F4" i="1" s="1"/>
  <c r="B57" i="2"/>
  <c r="D49" i="2"/>
  <c r="C49" i="2"/>
  <c r="F49" i="2"/>
  <c r="F3" i="1" s="1"/>
  <c r="B37" i="2"/>
  <c r="G19" i="8"/>
  <c r="K19" i="8"/>
  <c r="L19" i="8"/>
  <c r="J19" i="8"/>
  <c r="I19" i="8"/>
  <c r="F19" i="8"/>
  <c r="H19" i="8"/>
  <c r="F18" i="8"/>
  <c r="I18" i="8"/>
  <c r="J18" i="8"/>
  <c r="B38" i="6"/>
  <c r="B32" i="6"/>
  <c r="N22" i="8"/>
  <c r="D31" i="1" s="1"/>
  <c r="N21" i="8"/>
  <c r="D30" i="1" s="1"/>
  <c r="B35" i="6"/>
  <c r="B39" i="6"/>
  <c r="B33" i="6"/>
  <c r="B34" i="6"/>
  <c r="B37" i="6"/>
  <c r="B36" i="6"/>
  <c r="D66" i="6" l="1"/>
  <c r="D25" i="8"/>
  <c r="E25" i="8"/>
  <c r="O18" i="9"/>
  <c r="B56" i="6"/>
  <c r="B66" i="6" s="1"/>
  <c r="C32" i="1" s="1"/>
  <c r="B31" i="6"/>
  <c r="A68" i="7"/>
  <c r="B68" i="7"/>
  <c r="B80" i="7" s="1"/>
  <c r="B33" i="1" s="1"/>
  <c r="C33" i="1" s="1"/>
  <c r="B329" i="3"/>
  <c r="B219" i="3"/>
  <c r="B109" i="3"/>
  <c r="B8" i="1"/>
  <c r="B21" i="1" s="1"/>
  <c r="B49" i="2"/>
  <c r="D5" i="8" s="1"/>
  <c r="E5" i="8" s="1"/>
  <c r="F5" i="8" s="1"/>
  <c r="E40" i="6"/>
  <c r="B40" i="6" s="1"/>
  <c r="G14" i="7"/>
  <c r="G15" i="7"/>
  <c r="C103" i="2"/>
  <c r="B28" i="1" s="1"/>
  <c r="C28" i="1" s="1"/>
  <c r="B55" i="2"/>
  <c r="B77" i="2" s="1"/>
  <c r="D6" i="8" s="1"/>
  <c r="E6" i="8" s="1"/>
  <c r="F6" i="8" s="1"/>
  <c r="D10" i="8"/>
  <c r="E19" i="8"/>
  <c r="C77" i="2"/>
  <c r="C4" i="1" s="1"/>
  <c r="B4" i="1" s="1"/>
  <c r="B17" i="1" s="1"/>
  <c r="B30" i="6"/>
  <c r="B43" i="6"/>
  <c r="B53" i="6" s="1"/>
  <c r="B32" i="1" s="1"/>
  <c r="E18" i="8"/>
  <c r="C19" i="8"/>
  <c r="C3" i="1"/>
  <c r="B18" i="8"/>
  <c r="D3" i="1"/>
  <c r="C18" i="8"/>
  <c r="N20" i="8"/>
  <c r="D29" i="1" s="1"/>
  <c r="G26" i="7" l="1"/>
  <c r="C40" i="7"/>
  <c r="E10" i="8"/>
  <c r="F10" i="8" s="1"/>
  <c r="D23" i="8"/>
  <c r="N23" i="8" s="1"/>
  <c r="D32" i="1" s="1"/>
  <c r="D41" i="7"/>
  <c r="B19" i="8"/>
  <c r="N19" i="8" s="1"/>
  <c r="D28" i="1" s="1"/>
  <c r="N18" i="8"/>
  <c r="D27" i="1" s="1"/>
  <c r="B3" i="1"/>
  <c r="B16" i="1" s="1"/>
  <c r="G3" i="9"/>
  <c r="G6" i="9" s="1"/>
  <c r="B40" i="7" l="1"/>
  <c r="B41" i="7"/>
  <c r="D52" i="7"/>
  <c r="D10" i="1" s="1"/>
  <c r="B5" i="1"/>
  <c r="B18" i="1" s="1"/>
  <c r="E7" i="8"/>
  <c r="F7" i="8" s="1"/>
  <c r="F3" i="9"/>
  <c r="F6" i="9" s="1"/>
  <c r="E3" i="9"/>
  <c r="E6" i="9" s="1"/>
  <c r="D3" i="9"/>
  <c r="D6" i="9" s="1"/>
  <c r="C25" i="8" l="1"/>
  <c r="N10" i="9"/>
  <c r="K10" i="9"/>
  <c r="J10" i="9"/>
  <c r="F10" i="9"/>
  <c r="H10" i="9"/>
  <c r="L10" i="9"/>
  <c r="I10" i="9"/>
  <c r="M10" i="9"/>
  <c r="L9" i="9"/>
  <c r="M9" i="9"/>
  <c r="N9" i="9"/>
  <c r="H9" i="9"/>
  <c r="I9" i="9"/>
  <c r="K9" i="9"/>
  <c r="J9" i="9"/>
  <c r="F9" i="9"/>
  <c r="D33" i="1" l="1"/>
  <c r="J12" i="9"/>
  <c r="I12" i="9"/>
  <c r="N12" i="9"/>
  <c r="L12" i="9"/>
  <c r="G10" i="9"/>
  <c r="F12" i="9"/>
  <c r="K12" i="9"/>
  <c r="H12" i="9"/>
  <c r="M12" i="9"/>
  <c r="C4" i="9"/>
  <c r="E10" i="9"/>
  <c r="B4" i="9"/>
  <c r="B3" i="9"/>
  <c r="E9" i="9"/>
  <c r="G9" i="9"/>
  <c r="M9" i="1" l="1"/>
  <c r="M11" i="1" s="1"/>
  <c r="J9" i="1"/>
  <c r="J11" i="1" s="1"/>
  <c r="K9" i="1"/>
  <c r="K11" i="1" s="1"/>
  <c r="L9" i="1"/>
  <c r="L11" i="1" s="1"/>
  <c r="H4" i="9"/>
  <c r="F9" i="1"/>
  <c r="F11" i="1" s="1"/>
  <c r="I9" i="1"/>
  <c r="I11" i="1" s="1"/>
  <c r="H9" i="1"/>
  <c r="H11" i="1" s="1"/>
  <c r="N9" i="1"/>
  <c r="N11" i="1" s="1"/>
  <c r="G12" i="9"/>
  <c r="D10" i="9"/>
  <c r="E12" i="9"/>
  <c r="B6" i="9"/>
  <c r="D9" i="9"/>
  <c r="C3" i="9"/>
  <c r="E9" i="1" l="1"/>
  <c r="E11" i="1" s="1"/>
  <c r="D12" i="9"/>
  <c r="G9" i="1"/>
  <c r="G11" i="1" s="1"/>
  <c r="C10" i="9"/>
  <c r="C6" i="9"/>
  <c r="H3" i="9"/>
  <c r="C9" i="9"/>
  <c r="B9" i="9" s="1"/>
  <c r="B10" i="9" l="1"/>
  <c r="B17" i="9" s="1"/>
  <c r="D9" i="1"/>
  <c r="D11" i="1" s="1"/>
  <c r="I4" i="9"/>
  <c r="J4" i="9" s="1"/>
  <c r="I3" i="9"/>
  <c r="H6" i="9"/>
  <c r="C12" i="9"/>
  <c r="B16" i="9"/>
  <c r="E17" i="9" l="1"/>
  <c r="K17" i="9"/>
  <c r="J17" i="9"/>
  <c r="L17" i="9"/>
  <c r="G17" i="9"/>
  <c r="F17" i="9"/>
  <c r="H17" i="9"/>
  <c r="C17" i="9"/>
  <c r="D17" i="9"/>
  <c r="N17" i="9"/>
  <c r="M17" i="9"/>
  <c r="I17" i="9"/>
  <c r="B19" i="9"/>
  <c r="E11" i="8" s="1"/>
  <c r="F11" i="8" s="1"/>
  <c r="M16" i="9"/>
  <c r="I16" i="9"/>
  <c r="E16" i="9"/>
  <c r="L16" i="9"/>
  <c r="H16" i="9"/>
  <c r="D16" i="9"/>
  <c r="K16" i="9"/>
  <c r="G16" i="9"/>
  <c r="C16" i="9"/>
  <c r="N16" i="9"/>
  <c r="J16" i="9"/>
  <c r="F16" i="9"/>
  <c r="I6" i="9"/>
  <c r="J3" i="9"/>
  <c r="J6" i="9" s="1"/>
  <c r="D11" i="8" s="1"/>
  <c r="C9" i="1"/>
  <c r="B12" i="9"/>
  <c r="G19" i="9" l="1"/>
  <c r="F24" i="8" s="1"/>
  <c r="D19" i="9"/>
  <c r="C24" i="8" s="1"/>
  <c r="J19" i="9"/>
  <c r="I24" i="8" s="1"/>
  <c r="K19" i="9"/>
  <c r="J24" i="8" s="1"/>
  <c r="E19" i="9"/>
  <c r="D24" i="8" s="1"/>
  <c r="N19" i="9"/>
  <c r="M24" i="8" s="1"/>
  <c r="F19" i="9"/>
  <c r="E24" i="8" s="1"/>
  <c r="H19" i="9"/>
  <c r="G24" i="8" s="1"/>
  <c r="O17" i="9"/>
  <c r="I19" i="9"/>
  <c r="H24" i="8" s="1"/>
  <c r="M19" i="9"/>
  <c r="L24" i="8" s="1"/>
  <c r="L19" i="9"/>
  <c r="K24" i="8" s="1"/>
  <c r="O16" i="9"/>
  <c r="C19" i="9"/>
  <c r="B24" i="8" s="1"/>
  <c r="B9" i="1"/>
  <c r="O19" i="9" l="1"/>
  <c r="D26" i="8" l="1"/>
  <c r="E12" i="1" s="1"/>
  <c r="E13" i="1" s="1"/>
  <c r="H26" i="8"/>
  <c r="I12" i="1" s="1"/>
  <c r="I13" i="1" s="1"/>
  <c r="M26" i="8"/>
  <c r="N12" i="1" s="1"/>
  <c r="N13" i="1" s="1"/>
  <c r="K26" i="8"/>
  <c r="L12" i="1" s="1"/>
  <c r="L13" i="1" s="1"/>
  <c r="E26" i="8"/>
  <c r="F12" i="1" s="1"/>
  <c r="F13" i="1" s="1"/>
  <c r="C26" i="8"/>
  <c r="D12" i="1" s="1"/>
  <c r="D13" i="1" s="1"/>
  <c r="I26" i="8"/>
  <c r="J12" i="1" s="1"/>
  <c r="J13" i="1" s="1"/>
  <c r="J26" i="8"/>
  <c r="K12" i="1" s="1"/>
  <c r="K13" i="1" s="1"/>
  <c r="F26" i="8"/>
  <c r="G12" i="1" s="1"/>
  <c r="G13" i="1" s="1"/>
  <c r="G26" i="8"/>
  <c r="H12" i="1" s="1"/>
  <c r="H13" i="1" s="1"/>
  <c r="L26" i="8"/>
  <c r="M12" i="1" s="1"/>
  <c r="M13" i="1" s="1"/>
  <c r="N24" i="8" l="1"/>
  <c r="D34" i="1" s="1"/>
  <c r="D35" i="1" s="1"/>
  <c r="C52" i="7"/>
  <c r="B55" i="7"/>
  <c r="B66" i="7" s="1"/>
  <c r="D12" i="8" s="1"/>
  <c r="B29" i="7"/>
  <c r="B52" i="7" s="1"/>
  <c r="D13" i="8" s="1"/>
  <c r="E13" i="8" s="1"/>
  <c r="F13" i="8" s="1"/>
  <c r="F15" i="8" s="1"/>
  <c r="B12" i="1" s="1"/>
  <c r="B23" i="1" s="1"/>
  <c r="B25" i="8" l="1"/>
  <c r="B26" i="8" s="1"/>
  <c r="C66" i="7"/>
  <c r="C10" i="1" s="1"/>
  <c r="C11" i="1" s="1"/>
  <c r="N25" i="8" l="1"/>
  <c r="B10" i="1"/>
  <c r="B22" i="1" s="1"/>
  <c r="B24" i="1" s="1"/>
  <c r="N26" i="8"/>
  <c r="C12" i="1"/>
  <c r="C13" i="1" s="1"/>
  <c r="B11" i="1" l="1"/>
  <c r="B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Rocky Lopes</author>
  </authors>
  <commentList>
    <comment ref="D1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Example:  </t>
        </r>
        <r>
          <rPr>
            <sz val="8"/>
            <color indexed="81"/>
            <rFont val="Tahoma"/>
            <family val="2"/>
          </rPr>
          <t>usually Indirect Costs are limited to the first $25,000 per contract.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Rocky Lopes</author>
  </authors>
  <commentList>
    <comment ref="A1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List name(s) of employee(s)
</t>
        </r>
      </text>
    </comment>
    <comment ref="E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is automatically computed</t>
        </r>
      </text>
    </comment>
    <comment ref="F1" authorId="0" shapeId="0" xr:uid="{00000000-0006-0000-0100-000003000000}">
      <text>
        <r>
          <rPr>
            <sz val="8"/>
            <color indexed="81"/>
            <rFont val="Tahoma"/>
            <family val="2"/>
          </rPr>
          <t>INSERT TASK NUMBER
Enter just the numeral that corresponds to the task for the hours assigned for this person.</t>
        </r>
      </text>
    </comment>
    <comment ref="G1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NO ENTRY</t>
        </r>
        <r>
          <rPr>
            <sz val="8"/>
            <color indexed="81"/>
            <rFont val="Tahoma"/>
            <family val="2"/>
          </rPr>
          <t xml:space="preserve">
This is automatically computed
</t>
        </r>
      </text>
    </comment>
    <comment ref="I1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NO ENTRY: this column is computed in whole $ rounded up
</t>
        </r>
      </text>
    </comment>
    <comment ref="B5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55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56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57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58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59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0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1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2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7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8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69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70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71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72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73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74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  <comment ref="B75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 xml:space="preserve">NO ENTRY
</t>
        </r>
        <r>
          <rPr>
            <sz val="8"/>
            <color indexed="81"/>
            <rFont val="Tahoma"/>
            <family val="2"/>
          </rPr>
          <t>This total computed automatically and transferred to summary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Rocky Lopes</author>
  </authors>
  <commentList>
    <comment ref="N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Rocky Lopes:</t>
        </r>
        <r>
          <rPr>
            <sz val="8"/>
            <color indexed="81"/>
            <rFont val="Tahoma"/>
            <family val="2"/>
          </rPr>
          <t xml:space="preserve">
Y=executing task work
N=workshop attendee, siren maintenance worker, similar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Rocky Lopes</author>
  </authors>
  <commentList>
    <comment ref="B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 xml:space="preserve">Type YES or NO
</t>
        </r>
      </text>
    </comment>
    <comment ref="C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 xml:space="preserve">Example:  </t>
        </r>
        <r>
          <rPr>
            <sz val="8"/>
            <color indexed="81"/>
            <rFont val="Tahoma"/>
            <family val="2"/>
          </rPr>
          <t>usually Indirect Costs are limited to the first $25,000 per contract.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<sst xmlns="http://schemas.openxmlformats.org/spreadsheetml/2006/main" count="845" uniqueCount="226">
  <si>
    <t>OBJECT CLASS CATEGORY</t>
  </si>
  <si>
    <t>Personnel</t>
  </si>
  <si>
    <t>Fringe Benefits</t>
  </si>
  <si>
    <t>Travel</t>
  </si>
  <si>
    <t>Supplies</t>
  </si>
  <si>
    <t>Subawards</t>
  </si>
  <si>
    <t>Other Direct Costs</t>
  </si>
  <si>
    <t>TOTAL DIRECT CHARGES</t>
  </si>
  <si>
    <t>Prime Grantee Indirect Costs</t>
  </si>
  <si>
    <t>TOTAL</t>
  </si>
  <si>
    <t>Total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</si>
  <si>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</si>
  <si>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</si>
  <si>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</si>
  <si>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</si>
  <si>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</si>
  <si>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</si>
  <si>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</si>
  <si>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</si>
  <si>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</si>
  <si>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</si>
  <si>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</si>
  <si>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</si>
  <si>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TOTALS TO APPEAR IN SF424A</t>
  </si>
  <si>
    <t>Indirect Costs (Prime only)</t>
  </si>
  <si>
    <t>Other (Other Direct Costs + Subawards)</t>
  </si>
  <si>
    <t>These totals are automatically computed from the rows above.  Do not overwrite.</t>
  </si>
  <si>
    <t># of Hours</t>
  </si>
  <si>
    <t>Annual Salary</t>
  </si>
  <si>
    <t>Hourly Salary rate</t>
  </si>
  <si>
    <t>Which Task Assigned?</t>
  </si>
  <si>
    <t>Hours in work year</t>
  </si>
  <si>
    <t>Name/Short Title</t>
  </si>
  <si>
    <t>TOTAL COLUMN</t>
  </si>
  <si>
    <t>(This is carried to summary)</t>
  </si>
  <si>
    <t>Fringe Benefit Rate</t>
  </si>
  <si>
    <t>Computed Fringe Benefits</t>
  </si>
  <si>
    <t>Computed Personnel Costs</t>
  </si>
  <si>
    <t>PERSONNEL COMPUTATIONS -- NO ENTRY</t>
  </si>
  <si>
    <t>FRINGE BENEFITS COMPUTATIONS -- NO ENTRY</t>
  </si>
  <si>
    <t>Traveler Name</t>
  </si>
  <si>
    <t>Name</t>
  </si>
  <si>
    <t>Travel Dates</t>
  </si>
  <si>
    <t>Origin</t>
  </si>
  <si>
    <t>Destination</t>
  </si>
  <si>
    <t>Trip Purpose</t>
  </si>
  <si>
    <t>TRAVEL COMPUTATIONS -- NO ENTRY</t>
  </si>
  <si>
    <t>Equipment</t>
  </si>
  <si>
    <t>Per item cost</t>
  </si>
  <si>
    <t>No. of items</t>
  </si>
  <si>
    <t>Item #</t>
  </si>
  <si>
    <t>Describe Equipment (value &gt;=$5,000)</t>
  </si>
  <si>
    <t>Describe Supplies and Purpose</t>
  </si>
  <si>
    <t>SUPPLIES COMPUTATIONS -- NO ENTRY</t>
  </si>
  <si>
    <t>Contract Title/Brief Description</t>
  </si>
  <si>
    <t>Contract Cost</t>
  </si>
  <si>
    <t>ENTER PRIME GRANTEE CONTRACTS -- NOT FOR SUBAWARDS.</t>
  </si>
  <si>
    <t>CONTRACTURAL COMPUTATIONS -- NO ENTRY</t>
  </si>
  <si>
    <t>Contract 4</t>
  </si>
  <si>
    <t>Contract 5</t>
  </si>
  <si>
    <t>Contract 6</t>
  </si>
  <si>
    <t>Contract 7</t>
  </si>
  <si>
    <t>Contract 8</t>
  </si>
  <si>
    <t>Contract 9</t>
  </si>
  <si>
    <t>Contract 10</t>
  </si>
  <si>
    <t>Describe Other Direct Costs and Purpose</t>
  </si>
  <si>
    <t>OTHER DIRECT COSTS COMPUTATIONS -- NO ENTRY</t>
  </si>
  <si>
    <t>Other cost 5</t>
  </si>
  <si>
    <t>Other cost 6</t>
  </si>
  <si>
    <t>Other cost 7</t>
  </si>
  <si>
    <t>Other cost 8</t>
  </si>
  <si>
    <t>Other cost 9</t>
  </si>
  <si>
    <t>Other cost 10</t>
  </si>
  <si>
    <t>Other cost 11</t>
  </si>
  <si>
    <t>INDIRECT COST RATE</t>
  </si>
  <si>
    <t>PERSONNEL</t>
  </si>
  <si>
    <t>FRINGE BENEFITS</t>
  </si>
  <si>
    <t>TRAVEL</t>
  </si>
  <si>
    <t>EQUIPMENT</t>
  </si>
  <si>
    <t>SUPPLIES</t>
  </si>
  <si>
    <t>CONTRACTUAL</t>
  </si>
  <si>
    <t>OTHER DIRECT COSTS</t>
  </si>
  <si>
    <t>OBJECT CLASS INDIRECT COST CALCULATIONS</t>
  </si>
  <si>
    <t>OBJECT CLASS COST (FROM OTHER TABS)</t>
  </si>
  <si>
    <t>AMOUNT SUBJECT TO INDIRECT COSTS</t>
  </si>
  <si>
    <t>TOTAL (This is carried to Indirect Costs page)</t>
  </si>
  <si>
    <t>INDIRECT COSTS CONTRACT CEILING CALCULATIONS -- NO ENTRY</t>
  </si>
  <si>
    <t>DO NOT FILL IN GRAY BOXES--THESE ARE CALCULATED</t>
  </si>
  <si>
    <t>CONTRACT OR PASS THROUGH MAXIMUM?</t>
  </si>
  <si>
    <t>DOES NICRA ALLOW INDIRECT COSTS ON THIS OBJECT CLASS?</t>
  </si>
  <si>
    <t>Fringe</t>
  </si>
  <si>
    <t>Contractual</t>
  </si>
  <si>
    <t>Indirect Costs</t>
  </si>
  <si>
    <t>Total Direct Costs</t>
  </si>
  <si>
    <t>Total by Task</t>
  </si>
  <si>
    <t>EQUIPMENT VALUE &gt;=$5,000 TO BE PURCHASED BY PRIME GRANTEE.  SUBAWARDEE EQUIPMENT GOES ON SEPARATE SPREADSHEET</t>
  </si>
  <si>
    <t>SUPPLIES TO BE PURCHASED BY PRIME GRANTEE.  SUPPLIES COSTS FOR SUBAWARDEE GOES ON SEPARATE SPREADSHEET</t>
  </si>
  <si>
    <t>Primary applicant (agency) name ==&gt;</t>
  </si>
  <si>
    <t>Applicant's mailing address</t>
  </si>
  <si>
    <t>Title of this application</t>
  </si>
  <si>
    <t>Start date for period of performance</t>
  </si>
  <si>
    <t>End of period of performance</t>
  </si>
  <si>
    <t xml:space="preserve">Applicant Principal Investigator(s) </t>
  </si>
  <si>
    <t>SUBAWARDEE BREAKOUT BY OBJECT CLASS</t>
  </si>
  <si>
    <t>SUBAWARDEE BREAKOUT BY TASK</t>
  </si>
  <si>
    <t>Total by Object Class</t>
  </si>
  <si>
    <t>Type of rate (final, fixed carryforward, or provisional)</t>
  </si>
  <si>
    <t>Dates indirect cost rate effective</t>
  </si>
  <si>
    <t>Applicant has a NICRA (Y/N)  ==&gt;</t>
  </si>
  <si>
    <t>Applicant Indirect Cost Rate (%)</t>
  </si>
  <si>
    <t>Applicant NICRA cognizant agency</t>
  </si>
  <si>
    <t>ALL FIGURES ON THIS PAGE ARE DERIVED FROM OTHER TABS.  DO NOT OVERWRITE.</t>
  </si>
  <si>
    <t>Applicant's contact name &amp; phone number</t>
  </si>
  <si>
    <t>Applicant's additional FYI email addresses</t>
  </si>
  <si>
    <t>Email address(es) for person(s) who completed application</t>
  </si>
  <si>
    <t>&lt;== MAKE SURE =0 IF "NO".  CHANGE THIS TO 999,999 IF THERE IS NO MAXIMUM.</t>
  </si>
  <si>
    <t>OBJECT CLASS</t>
  </si>
  <si>
    <t>INDIRECT COSTS BY TASK -- AUTOMATICALLY COMPUTED -- DO NOT OVERWRITE</t>
  </si>
  <si>
    <t>TOTAL BY TASK</t>
  </si>
  <si>
    <t>SUBAWARDS</t>
  </si>
  <si>
    <t>SUBWARDS</t>
  </si>
  <si>
    <t>Total max indirect costs</t>
  </si>
  <si>
    <t>THIS ENTIRE PAGE IS CALCULATED FROM OTHER TABS.  DO NOT OVERWRITE INFORMATION IN ANY CELL BELOW</t>
  </si>
  <si>
    <t>SUBAWARDEE NAME ==&gt;</t>
  </si>
  <si>
    <t>Subawardee Indirect Costs</t>
  </si>
  <si>
    <t>SUBWARDEE #3 BUDGET</t>
  </si>
  <si>
    <t>NO</t>
  </si>
  <si>
    <t>Other cost 4</t>
  </si>
  <si>
    <t>CONTRACT OR PASS THROUGH MAXIMUM?
(AMOUNT)</t>
  </si>
  <si>
    <t>Siren cost?
(Y/N)</t>
  </si>
  <si>
    <t>SIREN-RELATED COMPUTATIONS (DO NOT OVERWRITE)</t>
  </si>
  <si>
    <t>Amount</t>
  </si>
  <si>
    <t>Siren-related?
Y/N</t>
  </si>
  <si>
    <t>Siren-related?
(Y/N)</t>
  </si>
  <si>
    <t>TOTAL TOTAL ALL CONTRACT SIREN COSTS</t>
  </si>
  <si>
    <t>SIREN-RELATED COSTS</t>
  </si>
  <si>
    <t>Direct</t>
  </si>
  <si>
    <t>Indirect</t>
  </si>
  <si>
    <t>TOTAL TOTAL ALL SIREN COSTS:</t>
  </si>
  <si>
    <t>Siren-Related?
(Y/N)</t>
  </si>
  <si>
    <t>SIREN-RELATED COMPUTATIONS -- DO NOT OVERWRITE</t>
  </si>
  <si>
    <t>Name associate with this cost</t>
  </si>
  <si>
    <t>TOTAL PERS &amp; FRINGE/SIRENS</t>
  </si>
  <si>
    <t>N</t>
  </si>
  <si>
    <t>Siren-Related?
Y/N</t>
  </si>
  <si>
    <t>Personnel Costs</t>
  </si>
  <si>
    <t>Fringe Benefit Costs</t>
  </si>
  <si>
    <t>Other Direct Cost Travel Task 12</t>
  </si>
  <si>
    <t>Other Direct Cost Travel Task 11</t>
  </si>
  <si>
    <t>Other Direct Cost Travel Task 10</t>
  </si>
  <si>
    <t>Other Direct Cost Travel Task 9</t>
  </si>
  <si>
    <t>Other Direct Cost Travel Task 8</t>
  </si>
  <si>
    <t>Other Direct Cost Travel Task 7</t>
  </si>
  <si>
    <t>Other Direct Cost Travel Task 6</t>
  </si>
  <si>
    <t>Other Direct Cost Travel Task 5</t>
  </si>
  <si>
    <t>Other Direct Cost Travel Task 4</t>
  </si>
  <si>
    <t>Other Direct Cost Travel Task 3</t>
  </si>
  <si>
    <t>Other Direct Cost Travel Task 2</t>
  </si>
  <si>
    <t>Other Direct Cost Travel Task 1</t>
  </si>
  <si>
    <t>Airfare
or POV</t>
  </si>
  <si>
    <t>DO NOT ENTER DATA BELOW THIS LINE</t>
  </si>
  <si>
    <t>SIREN-RELATED COSTS FROM SUBAWARDS</t>
  </si>
  <si>
    <t>AMOUNT</t>
  </si>
  <si>
    <t>Name/Title</t>
  </si>
  <si>
    <t>Total Lodging</t>
  </si>
  <si>
    <t>Total Per Diem</t>
  </si>
  <si>
    <t>Total Ground Transportation</t>
  </si>
  <si>
    <t>Total Misc. Allowable</t>
  </si>
  <si>
    <t>SEE INSTRUCTIONS!</t>
  </si>
  <si>
    <t>Travel Obj Class (Y)
Other Direct Cost (N)</t>
  </si>
  <si>
    <t>IMPORTED FIGURES FROM SUBAWARD TABS -- DO NOT OVERWRITE</t>
  </si>
  <si>
    <t>INDIRECT COSTS SUBAWARD CEILING CALCULATIONS FOR PRIMARY APPLICANT -- DO NOT OVERWRITE</t>
  </si>
  <si>
    <t>ALL DATA HERE IS CALCULATED FROM OTHER TABS -- DO NOT OVERWRITE ANY CELLS ON THIS PAGE</t>
  </si>
  <si>
    <t>YES</t>
  </si>
  <si>
    <t>IGNORE THIS PAGE</t>
  </si>
  <si>
    <t>Y</t>
  </si>
  <si>
    <t>DOES NICRA ALLOW INDIRECT COSTS ON THIS OBJECT CLASS?
SELECT FROM LIST</t>
  </si>
  <si>
    <t>Note:  TOTALS on this line only if indirect costs are allowed=&gt;</t>
  </si>
  <si>
    <t>Contract 1</t>
  </si>
  <si>
    <t>Contract 2</t>
  </si>
  <si>
    <t>Contract 3</t>
  </si>
  <si>
    <t>TOTAL (carried to Summary)</t>
  </si>
  <si>
    <t>SIREN-RELATED CALCULATIONS--NO ENTRY</t>
  </si>
  <si>
    <t>Travel Costs</t>
  </si>
  <si>
    <t>NOTE:  SEE GRANT BUDGET INSTRUCTIONS FOR EXPLANATION.  PUT TRAVEL FOR SUBAWARDEES ON THE RESPECTIVE SUBAWARDEE SPREADSHEET.</t>
  </si>
  <si>
    <t>SIREN COST CALCULATIONS</t>
  </si>
  <si>
    <t>SIREN-RELATED OTHER DIRECT COST TRAVEL</t>
  </si>
  <si>
    <t>OTHER DIRECT COST TRAVEL</t>
  </si>
  <si>
    <t>TOTAL ALL TRAVEL BY TASK</t>
  </si>
  <si>
    <t>TOTAL SIREN-RELATED TRAVEL OC:</t>
  </si>
  <si>
    <t>TOTAL SIREN-RELATED ODC OC:</t>
  </si>
  <si>
    <t>TOTAL TRAVEL OBJECT CLASS</t>
  </si>
  <si>
    <t>TOTAL OTHER DIRECT COST TRAVEL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</si>
  <si>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</si>
  <si>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</si>
  <si>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</si>
  <si>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</si>
  <si>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</si>
  <si>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</si>
  <si>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</si>
  <si>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</si>
  <si>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</si>
  <si>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</si>
  <si>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</si>
  <si>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</si>
  <si>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TRAVEL OBJECT CLASS BREAKDN</t>
  </si>
  <si>
    <t>SIREN-RELATED TRAVEL IN OBJECT CLASS "TRAVEL"</t>
  </si>
  <si>
    <t>TOTAL :</t>
  </si>
  <si>
    <t>SIREN COST CALCULATIONS--NO ENTRY</t>
  </si>
  <si>
    <t>SIREN COST CALCULATIONS FOR INDIRECT COSTS--NO ENTRY</t>
  </si>
  <si>
    <t>SIREN COST CALCULATIONS FOR INDIRECT COSTS</t>
  </si>
  <si>
    <t>ODC OTHER</t>
  </si>
  <si>
    <t>OTHER DIRECT COSTS COMPUTATIONS, TUITION EXCLUSION -- NO ENTRY</t>
  </si>
  <si>
    <t>Indirect Exempt
(Y/N)</t>
  </si>
  <si>
    <t>Other Direct costs EXEMPT from Indirect Costs</t>
  </si>
  <si>
    <t>Total
Non-Exempt</t>
  </si>
  <si>
    <t>Total
Exempt</t>
  </si>
  <si>
    <t>ODC IDC EXEMPT</t>
  </si>
  <si>
    <t>Other Direct Costs/Purpose (ALL non-exempt from IDC)</t>
  </si>
  <si>
    <t>Other cost 1</t>
  </si>
  <si>
    <t>Other cost 2</t>
  </si>
  <si>
    <t>Other cost 3</t>
  </si>
  <si>
    <t>OTHER DIRECT COSTS -- ALLOWABLE INDIRECT COSTS</t>
  </si>
  <si>
    <t>SUBWARDEE #1 BUDGET</t>
  </si>
  <si>
    <t>SUBWARDEE #2 BUDGET</t>
  </si>
  <si>
    <t>VERSION FOR FY25, REVISED 9/10/2024 by Sarah Rogowski (Information originally by Lewis Koslosky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</si>
</sst>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7">
    <xf numFmtId="0" fontId="0" fillId="0" borderId="0" xfId="0"/>
    <xf numFmtId="164" fontId="0" fillId="0" borderId="0" xfId="2" applyNumberFormat="1" applyFont="1"/>
    <xf numFmtId="0" fontId="3" fillId="2" borderId="0" xfId="0" applyFont="1" applyFill="1"/>
    <xf numFmtId="164" fontId="3" fillId="2" borderId="0" xfId="2" applyNumberFormat="1" applyFont="1" applyFill="1"/>
    <xf numFmtId="164" fontId="2" fillId="3" borderId="0" xfId="2" applyNumberFormat="1" applyFont="1" applyFill="1" applyAlignment="1">
      <alignment horizontal="center"/>
    </xf>
    <xf numFmtId="164" fontId="0" fillId="0" borderId="0" xfId="2" applyNumberFormat="1" applyFont="1"/>
    <xf numFmtId="0" fontId="0" fillId="5" borderId="0" xfId="0" applyFill="1"/>
    <xf numFmtId="164" fontId="0" fillId="5" borderId="0" xfId="0" applyNumberFormat="1" applyFill="1"/>
    <xf numFmtId="164" fontId="0" fillId="5" borderId="0" xfId="2" applyNumberFormat="1" applyFont="1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166" fontId="0" fillId="5" borderId="0" xfId="2" applyNumberFormat="1" applyFont="1" applyFill="1"/>
    <xf numFmtId="0" fontId="2" fillId="8" borderId="0" xfId="0" applyFont="1" applyFill="1"/>
    <xf numFmtId="164" fontId="2" fillId="8" borderId="0" xfId="2" applyNumberFormat="1" applyFont="1" applyFill="1" applyAlignment="1">
      <alignment horizontal="center"/>
    </xf>
    <xf numFmtId="0" fontId="0" fillId="8" borderId="0" xfId="0" applyFill="1"/>
    <xf numFmtId="164" fontId="0" fillId="8" borderId="0" xfId="2" applyNumberFormat="1" applyFont="1" applyFill="1"/>
    <xf numFmtId="0" fontId="0" fillId="9" borderId="0" xfId="0" applyFill="1"/>
    <xf numFmtId="0" fontId="2" fillId="5" borderId="0" xfId="0" applyFont="1" applyFill="1"/>
    <xf numFmtId="164" fontId="2" fillId="5" borderId="0" xfId="2" applyNumberFormat="1" applyFont="1" applyFill="1" applyAlignment="1">
      <alignment horizontal="center"/>
    </xf>
    <xf numFmtId="0" fontId="0" fillId="0" borderId="0" xfId="0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6" fontId="2" fillId="5" borderId="0" xfId="2" applyNumberFormat="1" applyFont="1" applyFill="1" applyAlignment="1">
      <alignment horizontal="center"/>
    </xf>
    <xf numFmtId="10" fontId="0" fillId="5" borderId="0" xfId="3" applyNumberFormat="1" applyFont="1" applyFill="1"/>
    <xf numFmtId="164" fontId="0" fillId="8" borderId="0" xfId="2" applyNumberFormat="1" applyFont="1" applyFill="1"/>
    <xf numFmtId="0" fontId="0" fillId="0" borderId="0" xfId="0"/>
    <xf numFmtId="0" fontId="0" fillId="5" borderId="0" xfId="0" applyFill="1" applyAlignment="1">
      <alignment horizontal="center"/>
    </xf>
    <xf numFmtId="0" fontId="0" fillId="0" borderId="0" xfId="0"/>
    <xf numFmtId="0" fontId="0" fillId="0" borderId="0" xfId="0"/>
    <xf numFmtId="164" fontId="0" fillId="8" borderId="0" xfId="2" applyNumberFormat="1" applyFont="1" applyFill="1"/>
    <xf numFmtId="164" fontId="0" fillId="0" borderId="0" xfId="2" applyNumberFormat="1" applyFont="1" applyAlignment="1">
      <alignment horizontal="center"/>
    </xf>
    <xf numFmtId="49" fontId="0" fillId="5" borderId="0" xfId="0" applyNumberFormat="1" applyFill="1" applyAlignment="1">
      <alignment wrapText="1"/>
    </xf>
    <xf numFmtId="164" fontId="0" fillId="8" borderId="0" xfId="2" applyNumberFormat="1" applyFont="1" applyFill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2" applyNumberFormat="1" applyFont="1" applyFill="1"/>
    <xf numFmtId="0" fontId="0" fillId="0" borderId="0" xfId="0"/>
    <xf numFmtId="0" fontId="0" fillId="5" borderId="0" xfId="0" applyFill="1"/>
    <xf numFmtId="164" fontId="0" fillId="8" borderId="0" xfId="2" applyNumberFormat="1" applyFont="1" applyFill="1"/>
    <xf numFmtId="0" fontId="0" fillId="5" borderId="0" xfId="0" applyFill="1" applyAlignment="1">
      <alignment horizontal="center"/>
    </xf>
    <xf numFmtId="0" fontId="0" fillId="10" borderId="0" xfId="0" applyFill="1"/>
    <xf numFmtId="0" fontId="0" fillId="5" borderId="0" xfId="0" applyFill="1" applyAlignment="1">
      <alignment horizontal="right"/>
    </xf>
    <xf numFmtId="164" fontId="0" fillId="0" borderId="0" xfId="0" applyNumberFormat="1" applyFill="1"/>
    <xf numFmtId="164" fontId="0" fillId="9" borderId="0" xfId="2" applyNumberFormat="1" applyFont="1" applyFill="1"/>
    <xf numFmtId="164" fontId="0" fillId="9" borderId="0" xfId="2" applyNumberFormat="1" applyFont="1" applyFill="1" applyAlignment="1">
      <alignment horizontal="center"/>
    </xf>
    <xf numFmtId="10" fontId="0" fillId="0" borderId="0" xfId="3" applyNumberFormat="1" applyFont="1" applyFill="1"/>
    <xf numFmtId="0" fontId="0" fillId="0" borderId="0" xfId="3" applyNumberFormat="1" applyFont="1" applyFill="1"/>
    <xf numFmtId="0" fontId="0" fillId="16" borderId="0" xfId="0" applyFill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164" fontId="2" fillId="0" borderId="0" xfId="2" applyNumberFormat="1" applyFont="1" applyAlignment="1" applyProtection="1">
      <alignment horizontal="center" wrapText="1"/>
      <protection locked="0"/>
    </xf>
    <xf numFmtId="164" fontId="2" fillId="0" borderId="0" xfId="2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0" fillId="0" borderId="0" xfId="1" applyNumberFormat="1" applyFont="1" applyProtection="1">
      <protection locked="0"/>
    </xf>
    <xf numFmtId="164" fontId="0" fillId="0" borderId="0" xfId="2" applyNumberFormat="1" applyFont="1" applyProtection="1">
      <protection locked="0"/>
    </xf>
    <xf numFmtId="10" fontId="1" fillId="0" borderId="0" xfId="3" applyNumberFormat="1" applyFont="1" applyAlignment="1" applyProtection="1">
      <alignment vertical="center" wrapText="1"/>
      <protection locked="0"/>
    </xf>
    <xf numFmtId="164" fontId="2" fillId="0" borderId="0" xfId="2" applyNumberFormat="1" applyFont="1" applyAlignment="1" applyProtection="1">
      <alignment horizontal="center" vertical="top" wrapText="1"/>
      <protection locked="0"/>
    </xf>
    <xf numFmtId="0" fontId="0" fillId="5" borderId="0" xfId="0" applyFill="1" applyProtection="1">
      <protection locked="0"/>
    </xf>
    <xf numFmtId="0" fontId="0" fillId="5" borderId="0" xfId="0" applyFill="1" applyProtection="1"/>
    <xf numFmtId="164" fontId="2" fillId="3" borderId="0" xfId="2" applyNumberFormat="1" applyFont="1" applyFill="1" applyAlignment="1" applyProtection="1">
      <alignment horizontal="center"/>
    </xf>
    <xf numFmtId="164" fontId="0" fillId="3" borderId="0" xfId="0" applyNumberFormat="1" applyFill="1" applyProtection="1"/>
    <xf numFmtId="164" fontId="0" fillId="3" borderId="0" xfId="2" applyNumberFormat="1" applyFont="1" applyFill="1" applyProtection="1"/>
    <xf numFmtId="164" fontId="0" fillId="5" borderId="0" xfId="2" applyNumberFormat="1" applyFont="1" applyFill="1" applyProtection="1"/>
    <xf numFmtId="164" fontId="0" fillId="5" borderId="0" xfId="0" applyNumberFormat="1" applyFill="1" applyProtection="1"/>
    <xf numFmtId="0" fontId="2" fillId="5" borderId="0" xfId="0" applyFont="1" applyFill="1" applyAlignment="1" applyProtection="1">
      <alignment horizontal="center"/>
    </xf>
    <xf numFmtId="0" fontId="0" fillId="0" borderId="0" xfId="0" applyProtection="1"/>
    <xf numFmtId="0" fontId="7" fillId="15" borderId="0" xfId="0" applyFont="1" applyFill="1" applyAlignment="1" applyProtection="1">
      <alignment horizontal="center"/>
      <protection locked="0"/>
    </xf>
    <xf numFmtId="49" fontId="0" fillId="0" borderId="0" xfId="1" quotePrefix="1" applyNumberFormat="1" applyFont="1" applyProtection="1">
      <protection locked="0"/>
    </xf>
    <xf numFmtId="10" fontId="0" fillId="0" borderId="0" xfId="3" applyNumberFormat="1" applyFont="1" applyProtection="1">
      <protection locked="0"/>
    </xf>
    <xf numFmtId="44" fontId="0" fillId="0" borderId="3" xfId="2" applyFont="1" applyBorder="1" applyProtection="1">
      <protection locked="0"/>
    </xf>
    <xf numFmtId="44" fontId="0" fillId="13" borderId="3" xfId="2" applyFont="1" applyFill="1" applyBorder="1" applyProtection="1">
      <protection locked="0"/>
    </xf>
    <xf numFmtId="44" fontId="0" fillId="0" borderId="0" xfId="2" applyFont="1" applyProtection="1">
      <protection locked="0"/>
    </xf>
    <xf numFmtId="44" fontId="0" fillId="0" borderId="0" xfId="2" applyFont="1" applyAlignment="1" applyProtection="1">
      <alignment horizontal="center"/>
      <protection locked="0"/>
    </xf>
    <xf numFmtId="49" fontId="0" fillId="0" borderId="0" xfId="1" applyNumberFormat="1" applyFont="1" applyProtection="1">
      <protection locked="0"/>
    </xf>
    <xf numFmtId="0" fontId="0" fillId="0" borderId="0" xfId="0" applyFill="1" applyProtection="1">
      <protection locked="0"/>
    </xf>
    <xf numFmtId="44" fontId="9" fillId="5" borderId="0" xfId="2" applyFont="1" applyFill="1" applyAlignment="1" applyProtection="1">
      <alignment horizont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1" applyNumberFormat="1" applyFont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9" borderId="0" xfId="0" applyFill="1" applyProtection="1"/>
    <xf numFmtId="0" fontId="0" fillId="5" borderId="0" xfId="0" applyFill="1" applyAlignment="1" applyProtection="1">
      <alignment wrapText="1"/>
    </xf>
    <xf numFmtId="0" fontId="2" fillId="5" borderId="0" xfId="0" applyFont="1" applyFill="1" applyProtection="1"/>
    <xf numFmtId="44" fontId="0" fillId="5" borderId="0" xfId="2" applyFont="1" applyFill="1" applyProtection="1"/>
    <xf numFmtId="0" fontId="0" fillId="6" borderId="0" xfId="0" applyFill="1" applyProtection="1"/>
    <xf numFmtId="44" fontId="0" fillId="0" borderId="0" xfId="2" applyNumberFormat="1" applyFont="1" applyProtection="1">
      <protection locked="0"/>
    </xf>
    <xf numFmtId="44" fontId="0" fillId="9" borderId="0" xfId="2" applyFont="1" applyFill="1" applyProtection="1"/>
    <xf numFmtId="0" fontId="9" fillId="5" borderId="0" xfId="0" applyFont="1" applyFill="1" applyAlignment="1" applyProtection="1">
      <alignment horizontal="center"/>
    </xf>
    <xf numFmtId="165" fontId="0" fillId="5" borderId="0" xfId="1" applyNumberFormat="1" applyFont="1" applyFill="1" applyProtection="1"/>
    <xf numFmtId="49" fontId="0" fillId="5" borderId="0" xfId="0" applyNumberFormat="1" applyFill="1" applyAlignment="1" applyProtection="1">
      <alignment wrapText="1"/>
    </xf>
    <xf numFmtId="0" fontId="0" fillId="10" borderId="0" xfId="0" applyFill="1" applyProtection="1"/>
    <xf numFmtId="0" fontId="9" fillId="5" borderId="0" xfId="0" applyFont="1" applyFill="1" applyAlignment="1" applyProtection="1">
      <alignment horizontal="center"/>
      <protection locked="0"/>
    </xf>
    <xf numFmtId="0" fontId="0" fillId="5" borderId="0" xfId="0" applyNumberFormat="1" applyFill="1" applyAlignment="1" applyProtection="1">
      <alignment wrapText="1"/>
    </xf>
    <xf numFmtId="0" fontId="0" fillId="5" borderId="0" xfId="0" applyFill="1" applyAlignment="1" applyProtection="1">
      <alignment horizontal="right"/>
    </xf>
    <xf numFmtId="164" fontId="6" fillId="0" borderId="0" xfId="2" applyNumberFormat="1" applyFont="1" applyAlignment="1" applyProtection="1">
      <alignment vertical="center" wrapText="1"/>
      <protection locked="0"/>
    </xf>
    <xf numFmtId="164" fontId="6" fillId="5" borderId="0" xfId="2" applyNumberFormat="1" applyFont="1" applyFill="1" applyAlignment="1" applyProtection="1">
      <alignment vertical="center" wrapText="1"/>
      <protection locked="0"/>
    </xf>
    <xf numFmtId="0" fontId="2" fillId="5" borderId="0" xfId="0" applyFont="1" applyFill="1" applyAlignment="1" applyProtection="1">
      <alignment vertical="center" wrapText="1"/>
      <protection locked="0"/>
    </xf>
    <xf numFmtId="0" fontId="0" fillId="10" borderId="0" xfId="0" applyFill="1" applyAlignment="1" applyProtection="1">
      <alignment wrapText="1"/>
    </xf>
    <xf numFmtId="164" fontId="0" fillId="10" borderId="0" xfId="0" applyNumberFormat="1" applyFill="1" applyProtection="1"/>
    <xf numFmtId="0" fontId="7" fillId="10" borderId="0" xfId="0" applyFont="1" applyFill="1" applyAlignment="1" applyProtection="1">
      <alignment wrapText="1"/>
    </xf>
    <xf numFmtId="0" fontId="10" fillId="10" borderId="0" xfId="0" applyFont="1" applyFill="1" applyAlignment="1" applyProtection="1">
      <alignment wrapText="1"/>
    </xf>
    <xf numFmtId="0" fontId="2" fillId="5" borderId="0" xfId="0" applyFont="1" applyFill="1" applyAlignment="1" applyProtection="1">
      <alignment vertical="center" wrapText="1"/>
    </xf>
    <xf numFmtId="0" fontId="10" fillId="10" borderId="0" xfId="0" applyFont="1" applyFill="1" applyProtection="1"/>
    <xf numFmtId="0" fontId="2" fillId="5" borderId="0" xfId="0" applyFont="1" applyFill="1" applyAlignment="1" applyProtection="1">
      <alignment horizontal="center" vertical="center" wrapText="1"/>
    </xf>
    <xf numFmtId="164" fontId="0" fillId="5" borderId="6" xfId="2" applyNumberFormat="1" applyFont="1" applyFill="1" applyBorder="1" applyProtection="1"/>
    <xf numFmtId="0" fontId="2" fillId="5" borderId="4" xfId="0" applyFont="1" applyFill="1" applyBorder="1" applyAlignment="1" applyProtection="1">
      <alignment horizontal="center"/>
    </xf>
    <xf numFmtId="164" fontId="0" fillId="5" borderId="5" xfId="2" applyNumberFormat="1" applyFont="1" applyFill="1" applyBorder="1" applyProtection="1"/>
    <xf numFmtId="14" fontId="0" fillId="5" borderId="0" xfId="0" applyNumberFormat="1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164" fontId="0" fillId="8" borderId="0" xfId="2" applyNumberFormat="1" applyFont="1" applyFill="1"/>
    <xf numFmtId="0" fontId="10" fillId="0" borderId="0" xfId="0" applyFont="1" applyAlignment="1" applyProtection="1">
      <alignment horizontal="center"/>
      <protection locked="0"/>
    </xf>
    <xf numFmtId="0" fontId="7" fillId="10" borderId="0" xfId="0" applyFont="1" applyFill="1" applyProtection="1"/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164" fontId="0" fillId="8" borderId="0" xfId="2" applyNumberFormat="1" applyFont="1" applyFill="1"/>
    <xf numFmtId="164" fontId="7" fillId="10" borderId="0" xfId="2" applyNumberFormat="1" applyFont="1" applyFill="1" applyAlignment="1" applyProtection="1">
      <alignment horizontal="center"/>
    </xf>
    <xf numFmtId="0" fontId="2" fillId="10" borderId="0" xfId="0" applyFont="1" applyFill="1" applyAlignment="1" applyProtection="1"/>
    <xf numFmtId="0" fontId="2" fillId="5" borderId="0" xfId="0" applyFont="1" applyFill="1" applyAlignment="1" applyProtection="1">
      <alignment horizontal="right"/>
    </xf>
    <xf numFmtId="164" fontId="0" fillId="17" borderId="0" xfId="2" applyNumberFormat="1" applyFont="1" applyFill="1"/>
    <xf numFmtId="44" fontId="0" fillId="5" borderId="0" xfId="2" applyNumberFormat="1" applyFont="1" applyFill="1" applyAlignment="1" applyProtection="1">
      <alignment horizontal="center"/>
    </xf>
    <xf numFmtId="164" fontId="0" fillId="0" borderId="0" xfId="0" applyNumberFormat="1" applyFill="1" applyProtection="1"/>
    <xf numFmtId="164" fontId="0" fillId="5" borderId="0" xfId="0" applyNumberFormat="1" applyFill="1" applyProtection="1">
      <protection locked="0"/>
    </xf>
    <xf numFmtId="0" fontId="0" fillId="5" borderId="7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164" fontId="0" fillId="7" borderId="0" xfId="2" applyNumberFormat="1" applyFont="1" applyFill="1" applyProtection="1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164" fontId="0" fillId="0" borderId="0" xfId="2" applyNumberFormat="1" applyFont="1" applyAlignment="1">
      <alignment horizontal="center"/>
    </xf>
    <xf numFmtId="0" fontId="0" fillId="5" borderId="0" xfId="2" applyNumberFormat="1" applyFont="1" applyFill="1"/>
    <xf numFmtId="166" fontId="2" fillId="5" borderId="0" xfId="2" applyNumberFormat="1" applyFont="1" applyFill="1" applyAlignment="1">
      <alignment horizontal="center"/>
    </xf>
    <xf numFmtId="164" fontId="0" fillId="5" borderId="0" xfId="0" applyNumberFormat="1" applyFill="1"/>
    <xf numFmtId="0" fontId="0" fillId="12" borderId="0" xfId="0" applyFill="1" applyProtection="1">
      <protection locked="0"/>
    </xf>
    <xf numFmtId="0" fontId="0" fillId="0" borderId="0" xfId="0" applyProtection="1">
      <protection locked="0"/>
    </xf>
    <xf numFmtId="0" fontId="0" fillId="5" borderId="0" xfId="0" applyFill="1" applyAlignment="1">
      <alignment horizontal="center"/>
    </xf>
    <xf numFmtId="164" fontId="0" fillId="8" borderId="0" xfId="2" applyNumberFormat="1" applyFont="1" applyFill="1"/>
    <xf numFmtId="0" fontId="0" fillId="5" borderId="0" xfId="0" applyFill="1" applyAlignment="1" applyProtection="1">
      <alignment horizontal="left"/>
    </xf>
    <xf numFmtId="0" fontId="0" fillId="0" borderId="0" xfId="0" applyProtection="1">
      <protection locked="0"/>
    </xf>
    <xf numFmtId="0" fontId="2" fillId="5" borderId="0" xfId="0" applyFont="1" applyFill="1" applyAlignment="1" applyProtection="1">
      <alignment horizontal="center" wrapText="1"/>
    </xf>
    <xf numFmtId="0" fontId="0" fillId="5" borderId="7" xfId="0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8" borderId="0" xfId="0" applyNumberFormat="1" applyFont="1" applyFill="1" applyAlignment="1" applyProtection="1">
      <alignment vertical="center" wrapText="1"/>
    </xf>
    <xf numFmtId="44" fontId="0" fillId="14" borderId="0" xfId="2" applyNumberFormat="1" applyFont="1" applyFill="1" applyProtection="1">
      <protection locked="0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/>
    </xf>
    <xf numFmtId="0" fontId="0" fillId="13" borderId="7" xfId="0" applyFill="1" applyBorder="1" applyProtection="1">
      <protection locked="0"/>
    </xf>
    <xf numFmtId="14" fontId="0" fillId="5" borderId="0" xfId="0" applyNumberFormat="1" applyFill="1" applyProtection="1"/>
    <xf numFmtId="0" fontId="0" fillId="12" borderId="2" xfId="0" applyFill="1" applyBorder="1" applyAlignment="1" applyProtection="1">
      <alignment horizontal="center" wrapText="1"/>
    </xf>
    <xf numFmtId="0" fontId="0" fillId="12" borderId="0" xfId="0" applyFill="1" applyBorder="1" applyAlignment="1" applyProtection="1">
      <alignment horizontal="center" wrapText="1"/>
    </xf>
    <xf numFmtId="0" fontId="0" fillId="12" borderId="0" xfId="0" applyFill="1" applyAlignment="1" applyProtection="1">
      <alignment horizontal="center" wrapText="1"/>
    </xf>
    <xf numFmtId="0" fontId="0" fillId="5" borderId="0" xfId="0" applyFill="1" applyProtection="1">
      <protection locked="0"/>
    </xf>
    <xf numFmtId="0" fontId="7" fillId="10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4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center" wrapText="1"/>
    </xf>
    <xf numFmtId="0" fontId="0" fillId="4" borderId="0" xfId="0" applyFill="1" applyAlignment="1" applyProtection="1">
      <alignment horizontal="center" wrapText="1"/>
    </xf>
    <xf numFmtId="0" fontId="2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7" fillId="10" borderId="0" xfId="0" applyFont="1" applyFill="1" applyAlignment="1" applyProtection="1">
      <alignment horizontal="center" wrapText="1"/>
    </xf>
    <xf numFmtId="0" fontId="10" fillId="10" borderId="0" xfId="0" applyFont="1" applyFill="1" applyAlignment="1" applyProtection="1">
      <alignment horizontal="center" wrapText="1"/>
    </xf>
    <xf numFmtId="0" fontId="2" fillId="1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7" fillId="10" borderId="0" xfId="0" applyFont="1" applyFill="1" applyAlignment="1" applyProtection="1">
      <alignment horizontal="center"/>
    </xf>
    <xf numFmtId="0" fontId="0" fillId="10" borderId="0" xfId="0" applyFill="1" applyAlignment="1" applyProtection="1">
      <alignment horizontal="center"/>
    </xf>
    <xf numFmtId="0" fontId="7" fillId="10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0" fillId="8" borderId="0" xfId="2" applyNumberFormat="1" applyFont="1" applyFill="1"/>
    <xf numFmtId="164" fontId="0" fillId="8" borderId="0" xfId="2" applyNumberFormat="1" applyFont="1" applyFill="1" applyAlignment="1">
      <alignment horizontal="center"/>
    </xf>
    <xf numFmtId="164" fontId="2" fillId="8" borderId="0" xfId="2" applyNumberFormat="1" applyFont="1" applyFill="1" applyAlignment="1">
      <alignment horizontal="center"/>
    </xf>
    <xf numFmtId="0" fontId="7" fillId="15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5" borderId="0" xfId="0" applyFill="1" applyAlignment="1">
      <alignment horizontal="center"/>
    </xf>
    <xf numFmtId="0" fontId="11" fillId="5" borderId="0" xfId="0" applyFont="1" applyFill="1" applyAlignment="1" applyProtection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9"/>
  <sheetViews>
    <sheetView tabSelected="1" workbookViewId="0">
      <selection activeCell="B9" sqref="B9:C10"/>
    </sheetView>
  </sheetViews>
  <sheetFormatPr defaultColWidth="8.88671875" defaultRowHeight="14.4" x14ac:dyDescent="0.3"/>
  <cols>
    <col min="1" max="1" width="62.88671875" style="129" customWidth="1"/>
    <col min="2" max="3" width="8.88671875" style="129"/>
    <col min="4" max="4" width="10" style="129" bestFit="1" customWidth="1"/>
    <col min="5" max="16" width="8.88671875" style="129"/>
    <col min="17" max="42" width="9.109375" style="130"/>
    <col min="43" max="16384" width="8.88671875" style="129"/>
  </cols>
  <sheetData>
    <row r="1" spans="1:16" ht="14.55" x14ac:dyDescent="0.4">
      <c r="A1" s="138" t="s">
        <v>99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4.55" x14ac:dyDescent="0.4">
      <c r="A2" s="138" t="s">
        <v>97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ht="15" customHeight="1" x14ac:dyDescent="0.4">
      <c r="A3" s="138" t="s">
        <v>98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ht="15" customHeight="1" x14ac:dyDescent="0.4">
      <c r="A4" s="138" t="s">
        <v>112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16" ht="15" customHeight="1" x14ac:dyDescent="0.4">
      <c r="A5" s="138" t="s">
        <v>114</v>
      </c>
      <c r="B5" s="161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</row>
    <row r="6" spans="1:16" ht="15" customHeight="1" x14ac:dyDescent="0.4">
      <c r="A6" s="138" t="s">
        <v>113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16" ht="15" customHeight="1" x14ac:dyDescent="0.4">
      <c r="A7" s="138" t="s">
        <v>102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</row>
    <row r="8" spans="1:16" ht="14.55" x14ac:dyDescent="0.4">
      <c r="A8" s="133"/>
      <c r="B8" s="61"/>
      <c r="C8" s="61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</row>
    <row r="9" spans="1:16" ht="14.55" x14ac:dyDescent="0.4">
      <c r="A9" s="138" t="s">
        <v>100</v>
      </c>
      <c r="B9" s="153">
        <v>45901</v>
      </c>
      <c r="C9" s="153"/>
      <c r="D9" s="110"/>
      <c r="E9" s="11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</row>
    <row r="10" spans="1:16" ht="14.55" x14ac:dyDescent="0.4">
      <c r="A10" s="138" t="s">
        <v>101</v>
      </c>
      <c r="B10" s="153">
        <v>46265</v>
      </c>
      <c r="C10" s="153"/>
      <c r="D10" s="110"/>
      <c r="E10" s="11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</row>
    <row r="11" spans="1:16" ht="14.55" x14ac:dyDescent="0.4">
      <c r="A11" s="133"/>
      <c r="B11" s="61"/>
      <c r="C11" s="61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1:16" ht="14.55" x14ac:dyDescent="0.4">
      <c r="A12" s="138" t="s">
        <v>108</v>
      </c>
      <c r="B12" s="111" t="s">
        <v>173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16" ht="14.55" x14ac:dyDescent="0.4">
      <c r="A13" s="138" t="s">
        <v>109</v>
      </c>
      <c r="B13" s="71">
        <v>0.15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1:16" ht="14.55" x14ac:dyDescent="0.4">
      <c r="A14" s="138" t="s">
        <v>110</v>
      </c>
      <c r="B14" s="152"/>
      <c r="C14" s="152"/>
      <c r="D14" s="152"/>
      <c r="E14" s="152"/>
      <c r="F14" s="152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1:16" ht="14.55" x14ac:dyDescent="0.4">
      <c r="A15" s="138" t="s">
        <v>106</v>
      </c>
      <c r="B15" s="152"/>
      <c r="C15" s="152"/>
      <c r="D15" s="152"/>
      <c r="E15" s="145"/>
      <c r="F15" s="145"/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1:16" ht="14.55" x14ac:dyDescent="0.4">
      <c r="A16" s="138" t="s">
        <v>107</v>
      </c>
      <c r="B16" s="152"/>
      <c r="C16" s="152"/>
      <c r="D16" s="152"/>
      <c r="E16" s="127"/>
      <c r="F16" s="127"/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spans="1:18" ht="66" customHeight="1" x14ac:dyDescent="0.4">
      <c r="A17" s="133"/>
      <c r="B17" s="154" t="s">
        <v>176</v>
      </c>
      <c r="C17" s="155"/>
      <c r="D17" s="156" t="s">
        <v>128</v>
      </c>
      <c r="E17" s="156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8" ht="14.55" x14ac:dyDescent="0.4">
      <c r="A18" s="138" t="s">
        <v>75</v>
      </c>
      <c r="B18" s="112" t="s">
        <v>126</v>
      </c>
      <c r="C18" s="61"/>
      <c r="D18" s="131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</row>
    <row r="19" spans="1:18" ht="14.55" x14ac:dyDescent="0.4">
      <c r="A19" s="138" t="s">
        <v>76</v>
      </c>
      <c r="B19" s="112" t="s">
        <v>126</v>
      </c>
      <c r="C19" s="61"/>
      <c r="D19" s="131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1:18" ht="14.55" x14ac:dyDescent="0.4">
      <c r="A20" s="138" t="s">
        <v>77</v>
      </c>
      <c r="B20" s="112" t="s">
        <v>126</v>
      </c>
      <c r="C20" s="61"/>
      <c r="D20" s="131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1:18" x14ac:dyDescent="0.3">
      <c r="A21" s="138" t="s">
        <v>78</v>
      </c>
      <c r="B21" s="112" t="s">
        <v>126</v>
      </c>
      <c r="C21" s="61"/>
      <c r="D21" s="131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  <row r="22" spans="1:18" x14ac:dyDescent="0.3">
      <c r="A22" s="138" t="s">
        <v>79</v>
      </c>
      <c r="B22" s="112" t="s">
        <v>126</v>
      </c>
      <c r="C22" s="61"/>
      <c r="D22" s="131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spans="1:18" x14ac:dyDescent="0.3">
      <c r="A23" s="138" t="s">
        <v>80</v>
      </c>
      <c r="B23" s="112" t="s">
        <v>126</v>
      </c>
      <c r="C23" s="61"/>
      <c r="D23" s="57">
        <v>25000</v>
      </c>
      <c r="E23" s="158" t="s">
        <v>115</v>
      </c>
      <c r="F23" s="158"/>
      <c r="G23" s="158"/>
      <c r="H23" s="158"/>
      <c r="I23" s="158"/>
      <c r="J23" s="158"/>
      <c r="K23" s="158"/>
      <c r="L23" s="158"/>
      <c r="M23" s="158"/>
      <c r="N23" s="113"/>
      <c r="O23" s="113"/>
      <c r="P23" s="113"/>
      <c r="Q23" s="113"/>
      <c r="R23" s="113"/>
    </row>
    <row r="24" spans="1:18" x14ac:dyDescent="0.3">
      <c r="A24" s="138" t="s">
        <v>119</v>
      </c>
      <c r="B24" s="112" t="s">
        <v>126</v>
      </c>
      <c r="C24" s="61"/>
      <c r="D24" s="57">
        <v>25000</v>
      </c>
      <c r="E24" s="158" t="s">
        <v>115</v>
      </c>
      <c r="F24" s="158"/>
      <c r="G24" s="158"/>
      <c r="H24" s="158"/>
      <c r="I24" s="158"/>
      <c r="J24" s="158"/>
      <c r="K24" s="158"/>
      <c r="L24" s="158"/>
      <c r="M24" s="158"/>
      <c r="N24" s="113"/>
      <c r="O24" s="113"/>
      <c r="P24" s="113"/>
      <c r="Q24" s="113"/>
      <c r="R24" s="113"/>
    </row>
    <row r="25" spans="1:18" x14ac:dyDescent="0.3">
      <c r="A25" s="138" t="s">
        <v>222</v>
      </c>
      <c r="B25" s="112" t="s">
        <v>126</v>
      </c>
      <c r="C25" s="61"/>
      <c r="D25" s="131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18" x14ac:dyDescent="0.3">
      <c r="A26" s="61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1:18" x14ac:dyDescent="0.3">
      <c r="A27" s="186" t="s">
        <v>225</v>
      </c>
      <c r="B27" s="186"/>
      <c r="C27" s="186"/>
      <c r="D27" s="186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18" x14ac:dyDescent="0.3">
      <c r="A28" s="61"/>
      <c r="B28" s="94" t="s">
        <v>173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1:18" x14ac:dyDescent="0.3">
      <c r="A29" s="157"/>
      <c r="B29" s="157"/>
      <c r="C29" s="157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1:18" x14ac:dyDescent="0.3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1:18" x14ac:dyDescent="0.3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1:18" x14ac:dyDescent="0.3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1:16" x14ac:dyDescent="0.3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1:16" x14ac:dyDescent="0.3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1:16" x14ac:dyDescent="0.3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1:16" x14ac:dyDescent="0.3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1:16" x14ac:dyDescent="0.3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1:16" x14ac:dyDescent="0.3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16" x14ac:dyDescent="0.3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1:16" x14ac:dyDescent="0.3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16" x14ac:dyDescent="0.3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6" x14ac:dyDescent="0.3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16" x14ac:dyDescent="0.3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1:16" x14ac:dyDescent="0.3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1:16" x14ac:dyDescent="0.3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1:16" x14ac:dyDescent="0.3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1:16" x14ac:dyDescent="0.3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1:16" x14ac:dyDescent="0.3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1:16" x14ac:dyDescent="0.3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6" x14ac:dyDescent="0.3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6" x14ac:dyDescent="0.3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1:16" x14ac:dyDescent="0.3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6" x14ac:dyDescent="0.3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1:16" x14ac:dyDescent="0.3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1:16" x14ac:dyDescent="0.3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  <row r="56" spans="1:16" x14ac:dyDescent="0.3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x14ac:dyDescent="0.3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x14ac:dyDescent="0.3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x14ac:dyDescent="0.3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</row>
  </sheetData>
  <mergeCells count="18">
    <mergeCell ref="B1:P1"/>
    <mergeCell ref="B7:P7"/>
    <mergeCell ref="B2:P2"/>
    <mergeCell ref="B3:P3"/>
    <mergeCell ref="B4:P4"/>
    <mergeCell ref="B6:P6"/>
    <mergeCell ref="B5:P5"/>
    <mergeCell ref="B17:C17"/>
    <mergeCell ref="D17:E17"/>
    <mergeCell ref="A29:C29"/>
    <mergeCell ref="E24:M24"/>
    <mergeCell ref="E23:M23"/>
    <mergeCell ref="A27:D27"/>
    <mergeCell ref="B14:F14"/>
    <mergeCell ref="B15:D15"/>
    <mergeCell ref="B16:D16"/>
    <mergeCell ref="B9:C9"/>
    <mergeCell ref="B10:C10"/>
  </mergeCells>
  <dataValidations count="2">
    <dataValidation type="list" allowBlank="1" showInputMessage="1" showErrorMessage="1" errorTitle="Error!" error="Must select YES or NO" promptTitle="Has NICRA?" prompt="Select YES or NO" sqref="B12" xr:uid="{00000000-0002-0000-0000-000000000000}">
      <formula1>$B$27:$B$28</formula1>
    </dataValidation>
    <dataValidation type="list" showInputMessage="1" showErrorMessage="1" promptTitle="Indirect cost apply?" prompt="Select YES or NO" sqref="B18:B25" xr:uid="{00000000-0002-0000-0000-000001000000}">
      <formula1>$B$27:$B$28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5"/>
  <sheetViews>
    <sheetView topLeftCell="A13" workbookViewId="0">
      <selection sqref="A1:J1"/>
    </sheetView>
  </sheetViews>
  <sheetFormatPr defaultRowHeight="14.4" x14ac:dyDescent="0.3"/>
  <cols>
    <col min="1" max="1" width="44.109375" customWidth="1"/>
    <col min="2" max="2" width="15.5546875" style="1" customWidth="1"/>
    <col min="3" max="3" width="13.88671875" style="1" customWidth="1"/>
    <col min="4" max="4" width="15.44140625" style="1" customWidth="1"/>
    <col min="5" max="5" width="15" style="1" customWidth="1"/>
    <col min="6" max="6" width="14.6640625" style="1" customWidth="1"/>
    <col min="7" max="7" width="14.88671875" style="1" customWidth="1"/>
    <col min="8" max="8" width="15.44140625" style="1" customWidth="1"/>
    <col min="9" max="9" width="14.109375" style="1" customWidth="1"/>
    <col min="10" max="10" width="15.109375" style="1" customWidth="1"/>
    <col min="11" max="11" width="15.44140625" style="1" customWidth="1"/>
    <col min="12" max="13" width="15.6640625" style="1" customWidth="1"/>
    <col min="14" max="14" width="15.109375" style="1" customWidth="1"/>
  </cols>
  <sheetData>
    <row r="1" spans="1:14" s="35" customFormat="1" ht="14.55" x14ac:dyDescent="0.4">
      <c r="A1" s="180" t="s">
        <v>172</v>
      </c>
      <c r="B1" s="181"/>
      <c r="C1" s="181"/>
      <c r="D1" s="181"/>
      <c r="E1" s="181"/>
      <c r="F1" s="181"/>
      <c r="G1" s="181"/>
      <c r="H1" s="181"/>
      <c r="I1" s="181"/>
      <c r="J1" s="181"/>
      <c r="K1" s="5"/>
      <c r="L1" s="5"/>
      <c r="M1" s="5"/>
      <c r="N1" s="5"/>
    </row>
    <row r="2" spans="1:14" ht="14.55" x14ac:dyDescent="0.4">
      <c r="A2" s="14" t="s">
        <v>0</v>
      </c>
      <c r="B2" s="15" t="s">
        <v>10</v>
      </c>
      <c r="C2" s="15" t="s">
        <v>11</v>
      </c>
      <c r="D2" s="15" t="s">
        <v>12</v>
      </c>
      <c r="E2" s="15" t="s">
        <v>13</v>
      </c>
      <c r="F2" s="15" t="s">
        <v>14</v>
      </c>
      <c r="G2" s="15" t="s">
        <v>15</v>
      </c>
      <c r="H2" s="15" t="s">
        <v>16</v>
      </c>
      <c r="I2" s="15" t="s">
        <v>17</v>
      </c>
      <c r="J2" s="15" t="s">
        <v>18</v>
      </c>
      <c r="K2" s="15" t="s">
        <v>19</v>
      </c>
      <c r="L2" s="15" t="s">
        <v>20</v>
      </c>
      <c r="M2" s="15" t="s">
        <v>21</v>
      </c>
      <c r="N2" s="15" t="s">
        <v>22</v>
      </c>
    </row>
    <row r="3" spans="1:14" ht="14.55" x14ac:dyDescent="0.4">
      <c r="A3" s="16" t="s">
        <v>1</v>
      </c>
      <c r="B3" s="17">
        <f>SUM(C3:N3)</f>
        <v>0</v>
      </c>
      <c r="C3" s="17">
        <f>'Personnel and Fringe'!C49</f>
        <v>0</v>
      </c>
      <c r="D3" s="17">
        <f>'Personnel and Fringe'!D49</f>
        <v>0</v>
      </c>
      <c r="E3" s="17">
        <f>'Personnel and Fringe'!E49</f>
        <v>0</v>
      </c>
      <c r="F3" s="17">
        <f>'Personnel and Fringe'!F49</f>
        <v>0</v>
      </c>
      <c r="G3" s="17">
        <f>'Personnel and Fringe'!G49</f>
        <v>0</v>
      </c>
      <c r="H3" s="17">
        <f>'Personnel and Fringe'!H49</f>
        <v>0</v>
      </c>
      <c r="I3" s="17">
        <f>'Personnel and Fringe'!I49</f>
        <v>0</v>
      </c>
      <c r="J3" s="17">
        <f>'Personnel and Fringe'!J49</f>
        <v>0</v>
      </c>
      <c r="K3" s="17">
        <f>'Personnel and Fringe'!K49</f>
        <v>0</v>
      </c>
      <c r="L3" s="17">
        <f>'Personnel and Fringe'!L49</f>
        <v>0</v>
      </c>
      <c r="M3" s="17">
        <f>'Personnel and Fringe'!M49</f>
        <v>0</v>
      </c>
      <c r="N3" s="17">
        <f>'Personnel and Fringe'!N49</f>
        <v>0</v>
      </c>
    </row>
    <row r="4" spans="1:14" ht="14.55" x14ac:dyDescent="0.4">
      <c r="A4" s="16" t="s">
        <v>2</v>
      </c>
      <c r="B4" s="17">
        <f t="shared" ref="B4:B9" si="0">SUM(C4:N4)</f>
        <v>0</v>
      </c>
      <c r="C4" s="17">
        <f>'Personnel and Fringe'!C77</f>
        <v>0</v>
      </c>
      <c r="D4" s="17">
        <f>'Personnel and Fringe'!D77</f>
        <v>0</v>
      </c>
      <c r="E4" s="17">
        <f>'Personnel and Fringe'!E77</f>
        <v>0</v>
      </c>
      <c r="F4" s="17">
        <f>'Personnel and Fringe'!F77</f>
        <v>0</v>
      </c>
      <c r="G4" s="17">
        <f>'Personnel and Fringe'!G77</f>
        <v>0</v>
      </c>
      <c r="H4" s="17">
        <f>'Personnel and Fringe'!H77</f>
        <v>0</v>
      </c>
      <c r="I4" s="17">
        <f>'Personnel and Fringe'!I77</f>
        <v>0</v>
      </c>
      <c r="J4" s="17">
        <f>'Personnel and Fringe'!J77</f>
        <v>0</v>
      </c>
      <c r="K4" s="17">
        <f>'Personnel and Fringe'!K77</f>
        <v>0</v>
      </c>
      <c r="L4" s="17">
        <f>'Personnel and Fringe'!L77</f>
        <v>0</v>
      </c>
      <c r="M4" s="17">
        <f>'Personnel and Fringe'!M77</f>
        <v>0</v>
      </c>
      <c r="N4" s="17">
        <f>'Personnel and Fringe'!N77</f>
        <v>0</v>
      </c>
    </row>
    <row r="5" spans="1:14" ht="14.55" x14ac:dyDescent="0.4">
      <c r="A5" s="16" t="s">
        <v>3</v>
      </c>
      <c r="B5" s="17">
        <f t="shared" si="0"/>
        <v>0</v>
      </c>
      <c r="C5" s="17">
        <f>Travel!C164</f>
        <v>0</v>
      </c>
      <c r="D5" s="119">
        <f>Travel!D164</f>
        <v>0</v>
      </c>
      <c r="E5" s="119">
        <f>Travel!E164</f>
        <v>0</v>
      </c>
      <c r="F5" s="119">
        <f>Travel!F164</f>
        <v>0</v>
      </c>
      <c r="G5" s="119">
        <f>Travel!G164</f>
        <v>0</v>
      </c>
      <c r="H5" s="119">
        <f>Travel!H164</f>
        <v>0</v>
      </c>
      <c r="I5" s="119">
        <f>Travel!I164</f>
        <v>0</v>
      </c>
      <c r="J5" s="119">
        <f>Travel!J164</f>
        <v>0</v>
      </c>
      <c r="K5" s="119">
        <f>Travel!K164</f>
        <v>0</v>
      </c>
      <c r="L5" s="119">
        <f>Travel!L164</f>
        <v>0</v>
      </c>
      <c r="M5" s="119">
        <f>Travel!M164</f>
        <v>0</v>
      </c>
      <c r="N5" s="119">
        <f>Travel!N164</f>
        <v>0</v>
      </c>
    </row>
    <row r="6" spans="1:14" ht="14.55" x14ac:dyDescent="0.4">
      <c r="A6" s="16" t="s">
        <v>47</v>
      </c>
      <c r="B6" s="17">
        <f t="shared" si="0"/>
        <v>0</v>
      </c>
      <c r="C6" s="17">
        <f>Equipment!C26</f>
        <v>0</v>
      </c>
      <c r="D6" s="17">
        <f>Equipment!D26</f>
        <v>0</v>
      </c>
      <c r="E6" s="17">
        <f>Equipment!E26</f>
        <v>0</v>
      </c>
      <c r="F6" s="17">
        <f>Equipment!F26</f>
        <v>0</v>
      </c>
      <c r="G6" s="17">
        <f>Equipment!G26</f>
        <v>0</v>
      </c>
      <c r="H6" s="17">
        <f>Equipment!H26</f>
        <v>0</v>
      </c>
      <c r="I6" s="17">
        <f>Equipment!I26</f>
        <v>0</v>
      </c>
      <c r="J6" s="17">
        <f>Equipment!J26</f>
        <v>0</v>
      </c>
      <c r="K6" s="17">
        <f>Equipment!K26</f>
        <v>0</v>
      </c>
      <c r="L6" s="17">
        <f>Equipment!L26</f>
        <v>0</v>
      </c>
      <c r="M6" s="17">
        <f>Equipment!M26</f>
        <v>0</v>
      </c>
      <c r="N6" s="17">
        <f>Equipment!N26</f>
        <v>0</v>
      </c>
    </row>
    <row r="7" spans="1:14" ht="14.55" x14ac:dyDescent="0.4">
      <c r="A7" s="16" t="s">
        <v>4</v>
      </c>
      <c r="B7" s="17">
        <f t="shared" si="0"/>
        <v>0</v>
      </c>
      <c r="C7" s="17">
        <f>Supplies!B53</f>
        <v>0</v>
      </c>
      <c r="D7" s="17">
        <f>Supplies!C53</f>
        <v>0</v>
      </c>
      <c r="E7" s="17">
        <f>Supplies!D53</f>
        <v>0</v>
      </c>
      <c r="F7" s="17">
        <f>Supplies!E53</f>
        <v>0</v>
      </c>
      <c r="G7" s="17">
        <f>Supplies!F53</f>
        <v>0</v>
      </c>
      <c r="H7" s="17">
        <f>Supplies!G53</f>
        <v>0</v>
      </c>
      <c r="I7" s="17">
        <f>Supplies!H53</f>
        <v>0</v>
      </c>
      <c r="J7" s="17">
        <f>Supplies!I53</f>
        <v>0</v>
      </c>
      <c r="K7" s="17">
        <f>Supplies!J53</f>
        <v>0</v>
      </c>
      <c r="L7" s="17">
        <f>Supplies!K53</f>
        <v>0</v>
      </c>
      <c r="M7" s="17">
        <f>Supplies!L53</f>
        <v>0</v>
      </c>
      <c r="N7" s="17">
        <f>Supplies!M53</f>
        <v>0</v>
      </c>
    </row>
    <row r="8" spans="1:14" ht="14.55" x14ac:dyDescent="0.4">
      <c r="A8" s="16" t="s">
        <v>91</v>
      </c>
      <c r="B8" s="17">
        <f t="shared" si="0"/>
        <v>0</v>
      </c>
      <c r="C8" s="17">
        <f>Contractual!C26</f>
        <v>0</v>
      </c>
      <c r="D8" s="17">
        <f>Contractual!D26</f>
        <v>0</v>
      </c>
      <c r="E8" s="17">
        <f>Contractual!E26</f>
        <v>0</v>
      </c>
      <c r="F8" s="17">
        <f>Contractual!F26</f>
        <v>0</v>
      </c>
      <c r="G8" s="17">
        <f>Contractual!G26</f>
        <v>0</v>
      </c>
      <c r="H8" s="17">
        <f>Contractual!H26</f>
        <v>0</v>
      </c>
      <c r="I8" s="17">
        <f>Contractual!I26</f>
        <v>0</v>
      </c>
      <c r="J8" s="17">
        <f>Contractual!J26</f>
        <v>0</v>
      </c>
      <c r="K8" s="17">
        <f>Contractual!K26</f>
        <v>0</v>
      </c>
      <c r="L8" s="17">
        <f>Contractual!L26</f>
        <v>0</v>
      </c>
      <c r="M8" s="17">
        <f>Contractual!M26</f>
        <v>0</v>
      </c>
      <c r="N8" s="17">
        <f>Contractual!N26</f>
        <v>0</v>
      </c>
    </row>
    <row r="9" spans="1:14" ht="14.55" x14ac:dyDescent="0.4">
      <c r="A9" s="16" t="s">
        <v>5</v>
      </c>
      <c r="B9" s="17">
        <f t="shared" si="0"/>
        <v>0</v>
      </c>
      <c r="C9" s="17">
        <f>TotalSubawards!C$12</f>
        <v>0</v>
      </c>
      <c r="D9" s="17">
        <f>TotalSubawards!D$12</f>
        <v>0</v>
      </c>
      <c r="E9" s="17">
        <f>TotalSubawards!E$12</f>
        <v>0</v>
      </c>
      <c r="F9" s="17">
        <f>TotalSubawards!F$12</f>
        <v>0</v>
      </c>
      <c r="G9" s="17">
        <f>TotalSubawards!G$12</f>
        <v>0</v>
      </c>
      <c r="H9" s="17">
        <f>TotalSubawards!H$12</f>
        <v>0</v>
      </c>
      <c r="I9" s="17">
        <f>TotalSubawards!I$12</f>
        <v>0</v>
      </c>
      <c r="J9" s="17">
        <f>TotalSubawards!J$12</f>
        <v>0</v>
      </c>
      <c r="K9" s="17">
        <f>TotalSubawards!K$12</f>
        <v>0</v>
      </c>
      <c r="L9" s="17">
        <f>TotalSubawards!L$12</f>
        <v>0</v>
      </c>
      <c r="M9" s="17">
        <f>TotalSubawards!M$12</f>
        <v>0</v>
      </c>
      <c r="N9" s="17">
        <f>TotalSubawards!N$12</f>
        <v>0</v>
      </c>
    </row>
    <row r="10" spans="1:14" ht="14.55" x14ac:dyDescent="0.4">
      <c r="A10" s="16" t="s">
        <v>6</v>
      </c>
      <c r="B10" s="17">
        <f>SUM(C10:N10)</f>
        <v>0</v>
      </c>
      <c r="C10" s="17">
        <f>OtherDirect!C52+OtherDirect!C66</f>
        <v>0</v>
      </c>
      <c r="D10" s="141">
        <f>OtherDirect!D52+OtherDirect!D66</f>
        <v>0</v>
      </c>
      <c r="E10" s="141">
        <f>OtherDirect!E52+OtherDirect!E66</f>
        <v>0</v>
      </c>
      <c r="F10" s="141">
        <f>OtherDirect!F52+OtherDirect!F66</f>
        <v>0</v>
      </c>
      <c r="G10" s="141">
        <f>OtherDirect!G52+OtherDirect!G66</f>
        <v>0</v>
      </c>
      <c r="H10" s="141">
        <f>OtherDirect!H52+OtherDirect!H66</f>
        <v>0</v>
      </c>
      <c r="I10" s="141">
        <f>OtherDirect!I52+OtherDirect!I66</f>
        <v>0</v>
      </c>
      <c r="J10" s="141">
        <f>OtherDirect!J52+OtherDirect!J66</f>
        <v>0</v>
      </c>
      <c r="K10" s="141">
        <f>OtherDirect!K52+OtherDirect!K66</f>
        <v>0</v>
      </c>
      <c r="L10" s="141">
        <f>OtherDirect!L52+OtherDirect!L66</f>
        <v>0</v>
      </c>
      <c r="M10" s="141">
        <f>OtherDirect!M52+OtherDirect!M66</f>
        <v>0</v>
      </c>
      <c r="N10" s="141">
        <f>OtherDirect!N52+OtherDirect!N66</f>
        <v>0</v>
      </c>
    </row>
    <row r="11" spans="1:14" ht="14.55" x14ac:dyDescent="0.4">
      <c r="A11" s="16" t="s">
        <v>7</v>
      </c>
      <c r="B11" s="17">
        <f>SUM(B3:B10)</f>
        <v>0</v>
      </c>
      <c r="C11" s="26">
        <f t="shared" ref="C11:N11" si="1">SUM(C3:C10)</f>
        <v>0</v>
      </c>
      <c r="D11" s="26">
        <f t="shared" si="1"/>
        <v>0</v>
      </c>
      <c r="E11" s="26">
        <f t="shared" si="1"/>
        <v>0</v>
      </c>
      <c r="F11" s="26">
        <f t="shared" si="1"/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</row>
    <row r="12" spans="1:14" ht="14.55" x14ac:dyDescent="0.4">
      <c r="A12" s="16" t="s">
        <v>8</v>
      </c>
      <c r="B12" s="17">
        <f>IndirectCosts!F15</f>
        <v>8.9999999999999998E-4</v>
      </c>
      <c r="C12" s="17">
        <f>IndirectCosts!B26</f>
        <v>0</v>
      </c>
      <c r="D12" s="31">
        <f>IndirectCosts!C26</f>
        <v>0</v>
      </c>
      <c r="E12" s="31">
        <f>IndirectCosts!D26</f>
        <v>0</v>
      </c>
      <c r="F12" s="31">
        <f>IndirectCosts!E26</f>
        <v>0</v>
      </c>
      <c r="G12" s="31">
        <f>IndirectCosts!F26</f>
        <v>0</v>
      </c>
      <c r="H12" s="34">
        <f>IndirectCosts!G26</f>
        <v>0</v>
      </c>
      <c r="I12" s="34">
        <f>IndirectCosts!H26</f>
        <v>0</v>
      </c>
      <c r="J12" s="34">
        <f>IndirectCosts!I26</f>
        <v>0</v>
      </c>
      <c r="K12" s="34">
        <f>IndirectCosts!J26</f>
        <v>0</v>
      </c>
      <c r="L12" s="34">
        <f>IndirectCosts!K26</f>
        <v>0</v>
      </c>
      <c r="M12" s="34">
        <f>IndirectCosts!L26</f>
        <v>0</v>
      </c>
      <c r="N12" s="34">
        <f>IndirectCosts!M26</f>
        <v>0</v>
      </c>
    </row>
    <row r="13" spans="1:14" ht="14.55" x14ac:dyDescent="0.4">
      <c r="A13" s="16" t="s">
        <v>9</v>
      </c>
      <c r="B13" s="17">
        <f>SUM(B11:B12)</f>
        <v>8.9999999999999998E-4</v>
      </c>
      <c r="C13" s="26">
        <f t="shared" ref="C13:N13" si="2">SUM(C11:C12)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26">
        <f t="shared" si="2"/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</row>
    <row r="14" spans="1:14" ht="14.55" x14ac:dyDescent="0.4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4.55" x14ac:dyDescent="0.4">
      <c r="A15" s="16" t="s">
        <v>23</v>
      </c>
      <c r="B15" s="177" t="s">
        <v>26</v>
      </c>
      <c r="C15" s="177"/>
      <c r="D15" s="177"/>
      <c r="E15" s="177"/>
      <c r="F15" s="177"/>
      <c r="G15" s="177"/>
      <c r="H15" s="177"/>
      <c r="I15" s="177"/>
      <c r="J15" s="177"/>
      <c r="K15" s="17"/>
      <c r="L15" s="17"/>
      <c r="M15" s="17"/>
      <c r="N15" s="17"/>
    </row>
    <row r="16" spans="1:14" x14ac:dyDescent="0.3">
      <c r="A16" s="16" t="s">
        <v>1</v>
      </c>
      <c r="B16" s="17">
        <f t="shared" ref="B16:B21" si="3">B3</f>
        <v>0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</row>
    <row r="17" spans="1:14" x14ac:dyDescent="0.3">
      <c r="A17" s="16" t="s">
        <v>2</v>
      </c>
      <c r="B17" s="17">
        <f t="shared" si="3"/>
        <v>0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</row>
    <row r="18" spans="1:14" x14ac:dyDescent="0.3">
      <c r="A18" s="16" t="s">
        <v>3</v>
      </c>
      <c r="B18" s="17">
        <f t="shared" si="3"/>
        <v>0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</row>
    <row r="19" spans="1:14" x14ac:dyDescent="0.3">
      <c r="A19" s="16" t="s">
        <v>47</v>
      </c>
      <c r="B19" s="17">
        <f t="shared" si="3"/>
        <v>0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</row>
    <row r="20" spans="1:14" x14ac:dyDescent="0.3">
      <c r="A20" s="16" t="s">
        <v>4</v>
      </c>
      <c r="B20" s="17">
        <f t="shared" si="3"/>
        <v>0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</row>
    <row r="21" spans="1:14" x14ac:dyDescent="0.3">
      <c r="A21" s="16" t="s">
        <v>91</v>
      </c>
      <c r="B21" s="17">
        <f t="shared" si="3"/>
        <v>0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</row>
    <row r="22" spans="1:14" x14ac:dyDescent="0.3">
      <c r="A22" s="16" t="s">
        <v>25</v>
      </c>
      <c r="B22" s="17">
        <f>B10+B9</f>
        <v>0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</row>
    <row r="23" spans="1:14" x14ac:dyDescent="0.3">
      <c r="A23" s="16" t="s">
        <v>24</v>
      </c>
      <c r="B23" s="17">
        <f>B12</f>
        <v>8.9999999999999998E-4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</row>
    <row r="24" spans="1:14" x14ac:dyDescent="0.3">
      <c r="A24" s="16" t="s">
        <v>9</v>
      </c>
      <c r="B24" s="17">
        <f>SUM(B16:B23)</f>
        <v>8.9999999999999998E-4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</row>
    <row r="25" spans="1:14" s="18" customFormat="1" x14ac:dyDescent="0.3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 x14ac:dyDescent="0.3">
      <c r="A26" s="14" t="s">
        <v>135</v>
      </c>
      <c r="B26" s="41" t="s">
        <v>136</v>
      </c>
      <c r="C26" s="41" t="s">
        <v>137</v>
      </c>
      <c r="D26" s="41" t="s">
        <v>10</v>
      </c>
    </row>
    <row r="27" spans="1:14" s="36" customFormat="1" x14ac:dyDescent="0.3">
      <c r="A27" s="16" t="s">
        <v>145</v>
      </c>
      <c r="B27" s="41">
        <f>'Personnel and Fringe'!B103</f>
        <v>0</v>
      </c>
      <c r="C27" s="41">
        <f>IF(Info!B18="YES",Info!$B$13*B27,0)</f>
        <v>0</v>
      </c>
      <c r="D27" s="41">
        <f t="shared" ref="D27:D34" si="4">B27+C27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36" customFormat="1" x14ac:dyDescent="0.3">
      <c r="A28" s="16" t="s">
        <v>146</v>
      </c>
      <c r="B28" s="41">
        <f>'Personnel and Fringe'!C103</f>
        <v>0</v>
      </c>
      <c r="C28" s="114">
        <f>IF(Info!B19="YES",Info!$B$13*B28,0)</f>
        <v>0</v>
      </c>
      <c r="D28" s="41">
        <f t="shared" si="4"/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s="36" customFormat="1" x14ac:dyDescent="0.3">
      <c r="A29" s="16" t="s">
        <v>183</v>
      </c>
      <c r="B29" s="41">
        <f>Travel!B274</f>
        <v>0</v>
      </c>
      <c r="C29" s="114">
        <f>IF(Info!B20="YES",Info!$B$13*B29,0)</f>
        <v>0</v>
      </c>
      <c r="D29" s="41">
        <f t="shared" si="4"/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3">
      <c r="A30" s="16" t="s">
        <v>47</v>
      </c>
      <c r="B30" s="41">
        <f>Equipment!C40</f>
        <v>0</v>
      </c>
      <c r="C30" s="114">
        <f>IF(Info!B21="YES",Info!$B$13*B30,0)</f>
        <v>0</v>
      </c>
      <c r="D30" s="41">
        <f t="shared" si="4"/>
        <v>0</v>
      </c>
    </row>
    <row r="31" spans="1:14" x14ac:dyDescent="0.3">
      <c r="A31" s="16" t="s">
        <v>4</v>
      </c>
      <c r="B31" s="41">
        <f>Supplies!B79</f>
        <v>0</v>
      </c>
      <c r="C31" s="114">
        <f>IF(Info!B22="YES",Info!$B$13*B31,0)</f>
        <v>0</v>
      </c>
      <c r="D31" s="41">
        <f t="shared" si="4"/>
        <v>0</v>
      </c>
    </row>
    <row r="32" spans="1:14" s="39" customFormat="1" x14ac:dyDescent="0.3">
      <c r="A32" s="16" t="s">
        <v>91</v>
      </c>
      <c r="B32" s="41">
        <f>Contractual!B53</f>
        <v>0</v>
      </c>
      <c r="C32" s="114">
        <f>IF(Info!$B$23="YES",Contractual!B66*Info!$B$13,0)</f>
        <v>0</v>
      </c>
      <c r="D32" s="41">
        <f t="shared" si="4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3">
      <c r="A33" s="16" t="s">
        <v>6</v>
      </c>
      <c r="B33" s="41">
        <f>OtherDirect!B80</f>
        <v>0</v>
      </c>
      <c r="C33" s="114">
        <f>IF(Info!B25="YES",Info!$B$13*B33,0)</f>
        <v>0</v>
      </c>
      <c r="D33" s="41">
        <f t="shared" si="4"/>
        <v>0</v>
      </c>
    </row>
    <row r="34" spans="1:14" s="39" customFormat="1" x14ac:dyDescent="0.3">
      <c r="A34" s="16" t="s">
        <v>5</v>
      </c>
      <c r="B34" s="41">
        <f>TotalSubawards!B27</f>
        <v>0</v>
      </c>
      <c r="C34" s="114">
        <f>IF(Info!B25="YES",Info!$B$13*B34,0)</f>
        <v>0</v>
      </c>
      <c r="D34" s="41">
        <f t="shared" si="4"/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3">
      <c r="A35" s="16"/>
      <c r="B35" s="179" t="s">
        <v>138</v>
      </c>
      <c r="C35" s="179"/>
      <c r="D35" s="41">
        <f>SUM(D27:D34)</f>
        <v>0</v>
      </c>
    </row>
  </sheetData>
  <sheetProtection selectLockedCells="1"/>
  <mergeCells count="4">
    <mergeCell ref="B15:J15"/>
    <mergeCell ref="C16:N24"/>
    <mergeCell ref="B35:C35"/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3" sqref="A3:N3"/>
    </sheetView>
  </sheetViews>
  <sheetFormatPr defaultColWidth="9.109375" defaultRowHeight="14.4" x14ac:dyDescent="0.3"/>
  <cols>
    <col min="1" max="1" width="36.5546875" style="39" customWidth="1"/>
    <col min="2" max="2" width="13.5546875" style="5" customWidth="1"/>
    <col min="3" max="3" width="13.88671875" style="5" customWidth="1"/>
    <col min="4" max="4" width="15.44140625" style="5" customWidth="1"/>
    <col min="5" max="5" width="15" style="5" customWidth="1"/>
    <col min="6" max="6" width="14.6640625" style="5" customWidth="1"/>
    <col min="7" max="7" width="14.88671875" style="5" customWidth="1"/>
    <col min="8" max="8" width="15.44140625" style="5" customWidth="1"/>
    <col min="9" max="9" width="14.109375" style="5" customWidth="1"/>
    <col min="10" max="10" width="15.109375" style="5" customWidth="1"/>
    <col min="11" max="11" width="15.44140625" style="5" customWidth="1"/>
    <col min="12" max="13" width="15.6640625" style="5" customWidth="1"/>
    <col min="14" max="14" width="15.109375" style="5" customWidth="1"/>
    <col min="15" max="16384" width="9.109375" style="39"/>
  </cols>
  <sheetData>
    <row r="1" spans="1:14" x14ac:dyDescent="0.4">
      <c r="A1" s="182" t="s">
        <v>122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3" spans="1:14" x14ac:dyDescent="0.4">
      <c r="A3" s="176" t="s">
        <v>223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4">
      <c r="A4" s="39" t="s">
        <v>123</v>
      </c>
      <c r="B4" s="184">
        <v>0</v>
      </c>
      <c r="C4" s="184"/>
      <c r="D4" s="184"/>
      <c r="E4" s="184"/>
      <c r="F4" s="184"/>
      <c r="G4" s="184"/>
      <c r="H4" s="8"/>
      <c r="I4" s="8"/>
      <c r="J4" s="8"/>
      <c r="K4" s="8"/>
      <c r="L4" s="8"/>
      <c r="M4" s="8"/>
      <c r="N4" s="8"/>
    </row>
    <row r="5" spans="1:14" x14ac:dyDescent="0.4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x14ac:dyDescent="0.4">
      <c r="A6" s="19" t="s">
        <v>0</v>
      </c>
      <c r="B6" s="20" t="s">
        <v>10</v>
      </c>
      <c r="C6" s="20" t="s">
        <v>11</v>
      </c>
      <c r="D6" s="20" t="s">
        <v>12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20" t="s">
        <v>20</v>
      </c>
      <c r="M6" s="20" t="s">
        <v>21</v>
      </c>
      <c r="N6" s="20" t="s">
        <v>22</v>
      </c>
    </row>
    <row r="7" spans="1:14" x14ac:dyDescent="0.4">
      <c r="A7" s="40" t="s">
        <v>1</v>
      </c>
      <c r="B7" s="8">
        <f>SUM(C7:N7)</f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pans="1:14" x14ac:dyDescent="0.4">
      <c r="A8" s="40" t="s">
        <v>2</v>
      </c>
      <c r="B8" s="8">
        <f t="shared" ref="B8:B12" si="0">SUM(C8:N8)</f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pans="1:14" x14ac:dyDescent="0.4">
      <c r="A9" s="40" t="s">
        <v>3</v>
      </c>
      <c r="B9" s="8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x14ac:dyDescent="0.4">
      <c r="A10" s="40" t="s">
        <v>47</v>
      </c>
      <c r="B10" s="8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 x14ac:dyDescent="0.4">
      <c r="A11" s="40" t="s">
        <v>4</v>
      </c>
      <c r="B11" s="8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 x14ac:dyDescent="0.4">
      <c r="A12" s="40" t="s">
        <v>6</v>
      </c>
      <c r="B12" s="8">
        <f t="shared" si="0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4">
      <c r="A13" s="40" t="s">
        <v>7</v>
      </c>
      <c r="B13" s="8">
        <f>SUM(B7:B12)</f>
        <v>0</v>
      </c>
      <c r="C13" s="8">
        <f t="shared" ref="C13:N13" si="1">SUM(C7:C12)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 t="shared" si="1"/>
        <v>0</v>
      </c>
      <c r="K13" s="8">
        <f t="shared" si="1"/>
        <v>0</v>
      </c>
      <c r="L13" s="8">
        <f t="shared" si="1"/>
        <v>0</v>
      </c>
      <c r="M13" s="8">
        <f t="shared" si="1"/>
        <v>0</v>
      </c>
      <c r="N13" s="8">
        <f t="shared" si="1"/>
        <v>0</v>
      </c>
    </row>
    <row r="14" spans="1:14" x14ac:dyDescent="0.4">
      <c r="A14" s="40" t="s">
        <v>124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x14ac:dyDescent="0.4">
      <c r="A15" s="40" t="s">
        <v>9</v>
      </c>
      <c r="B15" s="8">
        <f>SUM(B13:B14)</f>
        <v>0</v>
      </c>
      <c r="C15" s="8">
        <f t="shared" ref="C15:N15" si="2">SUM(C13:C14)</f>
        <v>0</v>
      </c>
      <c r="D15" s="8">
        <f t="shared" si="2"/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  <c r="K15" s="8">
        <f t="shared" si="2"/>
        <v>0</v>
      </c>
      <c r="L15" s="8">
        <f t="shared" si="2"/>
        <v>0</v>
      </c>
      <c r="M15" s="8">
        <f t="shared" si="2"/>
        <v>0</v>
      </c>
      <c r="N15" s="8">
        <f t="shared" si="2"/>
        <v>0</v>
      </c>
    </row>
    <row r="16" spans="1:14" x14ac:dyDescent="0.4"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2:14" x14ac:dyDescent="0.4">
      <c r="B17" s="39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2:14" x14ac:dyDescent="0.4">
      <c r="B18" s="39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2:14" x14ac:dyDescent="0.4">
      <c r="B19" s="39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2:14" x14ac:dyDescent="0.4">
      <c r="B20" s="39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2:14" x14ac:dyDescent="0.4">
      <c r="B21" s="39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2:14" x14ac:dyDescent="0.4">
      <c r="B22" s="39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2:14" x14ac:dyDescent="0.4">
      <c r="B23" s="39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</sheetData>
  <mergeCells count="4">
    <mergeCell ref="A1:N1"/>
    <mergeCell ref="A3:N3"/>
    <mergeCell ref="B4:G4"/>
    <mergeCell ref="A5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3"/>
  <sheetViews>
    <sheetView workbookViewId="0">
      <selection sqref="A1:N1"/>
    </sheetView>
  </sheetViews>
  <sheetFormatPr defaultColWidth="9.109375" defaultRowHeight="14.4" x14ac:dyDescent="0.3"/>
  <cols>
    <col min="1" max="1" width="36.5546875" style="39" customWidth="1"/>
    <col min="2" max="2" width="13.5546875" style="5" customWidth="1"/>
    <col min="3" max="3" width="13.88671875" style="5" customWidth="1"/>
    <col min="4" max="4" width="15.44140625" style="5" customWidth="1"/>
    <col min="5" max="5" width="15" style="5" customWidth="1"/>
    <col min="6" max="6" width="14.6640625" style="5" customWidth="1"/>
    <col min="7" max="7" width="14.88671875" style="5" customWidth="1"/>
    <col min="8" max="8" width="15.44140625" style="5" customWidth="1"/>
    <col min="9" max="9" width="14.109375" style="5" customWidth="1"/>
    <col min="10" max="10" width="15.109375" style="5" customWidth="1"/>
    <col min="11" max="11" width="15.44140625" style="5" customWidth="1"/>
    <col min="12" max="13" width="15.6640625" style="5" customWidth="1"/>
    <col min="14" max="14" width="15.109375" style="5" customWidth="1"/>
    <col min="15" max="16384" width="9.109375" style="39"/>
  </cols>
  <sheetData>
    <row r="1" spans="1:14" x14ac:dyDescent="0.4">
      <c r="A1" s="182" t="s">
        <v>122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3" spans="1:14" x14ac:dyDescent="0.4">
      <c r="A3" s="176" t="s">
        <v>224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4">
      <c r="A4" s="39" t="s">
        <v>123</v>
      </c>
      <c r="B4" s="184">
        <v>0</v>
      </c>
      <c r="C4" s="184"/>
      <c r="D4" s="184"/>
      <c r="E4" s="184"/>
      <c r="F4" s="184"/>
      <c r="G4" s="184"/>
      <c r="H4" s="8"/>
      <c r="I4" s="8"/>
      <c r="J4" s="8"/>
      <c r="K4" s="8"/>
      <c r="L4" s="8"/>
      <c r="M4" s="8"/>
      <c r="N4" s="8"/>
    </row>
    <row r="5" spans="1:14" x14ac:dyDescent="0.4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x14ac:dyDescent="0.4">
      <c r="A6" s="19" t="s">
        <v>0</v>
      </c>
      <c r="B6" s="20" t="s">
        <v>10</v>
      </c>
      <c r="C6" s="20" t="s">
        <v>11</v>
      </c>
      <c r="D6" s="20" t="s">
        <v>12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20" t="s">
        <v>20</v>
      </c>
      <c r="M6" s="20" t="s">
        <v>21</v>
      </c>
      <c r="N6" s="20" t="s">
        <v>22</v>
      </c>
    </row>
    <row r="7" spans="1:14" x14ac:dyDescent="0.4">
      <c r="A7" s="40" t="s">
        <v>1</v>
      </c>
      <c r="B7" s="8">
        <f>SUM(C7:N7)</f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pans="1:14" x14ac:dyDescent="0.4">
      <c r="A8" s="40" t="s">
        <v>2</v>
      </c>
      <c r="B8" s="8">
        <f t="shared" ref="B8:B12" si="0">SUM(C8:N8)</f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pans="1:14" x14ac:dyDescent="0.4">
      <c r="A9" s="40" t="s">
        <v>3</v>
      </c>
      <c r="B9" s="8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x14ac:dyDescent="0.4">
      <c r="A10" s="40" t="s">
        <v>47</v>
      </c>
      <c r="B10" s="8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 x14ac:dyDescent="0.4">
      <c r="A11" s="40" t="s">
        <v>4</v>
      </c>
      <c r="B11" s="8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 x14ac:dyDescent="0.4">
      <c r="A12" s="40" t="s">
        <v>6</v>
      </c>
      <c r="B12" s="8">
        <f t="shared" si="0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4">
      <c r="A13" s="40" t="s">
        <v>7</v>
      </c>
      <c r="B13" s="8">
        <f>SUM(B7:B12)</f>
        <v>0</v>
      </c>
      <c r="C13" s="8">
        <f t="shared" ref="C13:N13" si="1">SUM(C7:C12)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 t="shared" si="1"/>
        <v>0</v>
      </c>
      <c r="K13" s="8">
        <f t="shared" si="1"/>
        <v>0</v>
      </c>
      <c r="L13" s="8">
        <f t="shared" si="1"/>
        <v>0</v>
      </c>
      <c r="M13" s="8">
        <f t="shared" si="1"/>
        <v>0</v>
      </c>
      <c r="N13" s="8">
        <f t="shared" si="1"/>
        <v>0</v>
      </c>
    </row>
    <row r="14" spans="1:14" x14ac:dyDescent="0.4">
      <c r="A14" s="40" t="s">
        <v>124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x14ac:dyDescent="0.4">
      <c r="A15" s="40" t="s">
        <v>9</v>
      </c>
      <c r="B15" s="8">
        <f>SUM(B13:B14)</f>
        <v>0</v>
      </c>
      <c r="C15" s="8">
        <f t="shared" ref="C15:N15" si="2">SUM(C13:C14)</f>
        <v>0</v>
      </c>
      <c r="D15" s="8">
        <f t="shared" si="2"/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  <c r="K15" s="8">
        <f t="shared" si="2"/>
        <v>0</v>
      </c>
      <c r="L15" s="8">
        <f t="shared" si="2"/>
        <v>0</v>
      </c>
      <c r="M15" s="8">
        <f t="shared" si="2"/>
        <v>0</v>
      </c>
      <c r="N15" s="8">
        <f t="shared" si="2"/>
        <v>0</v>
      </c>
    </row>
    <row r="16" spans="1:14" x14ac:dyDescent="0.4"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2:14" x14ac:dyDescent="0.4">
      <c r="B17" s="39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2:14" x14ac:dyDescent="0.4">
      <c r="B18" s="39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2:14" x14ac:dyDescent="0.4">
      <c r="B19" s="39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2:14" x14ac:dyDescent="0.4">
      <c r="B20" s="39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2:14" x14ac:dyDescent="0.4">
      <c r="B21" s="39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2:14" x14ac:dyDescent="0.4">
      <c r="B22" s="39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2:14" x14ac:dyDescent="0.4">
      <c r="B23" s="39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</sheetData>
  <mergeCells count="4">
    <mergeCell ref="A1:N1"/>
    <mergeCell ref="A3:N3"/>
    <mergeCell ref="B4:G4"/>
    <mergeCell ref="A5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3"/>
  <sheetViews>
    <sheetView workbookViewId="0">
      <selection sqref="A1:N1"/>
    </sheetView>
  </sheetViews>
  <sheetFormatPr defaultColWidth="9.109375" defaultRowHeight="14.4" x14ac:dyDescent="0.3"/>
  <cols>
    <col min="1" max="1" width="36.5546875" style="30" customWidth="1"/>
    <col min="2" max="2" width="13.5546875" style="5" customWidth="1"/>
    <col min="3" max="3" width="13.88671875" style="5" customWidth="1"/>
    <col min="4" max="4" width="15.44140625" style="5" customWidth="1"/>
    <col min="5" max="5" width="15" style="5" customWidth="1"/>
    <col min="6" max="6" width="14.6640625" style="5" customWidth="1"/>
    <col min="7" max="7" width="14.88671875" style="5" customWidth="1"/>
    <col min="8" max="8" width="15.44140625" style="5" customWidth="1"/>
    <col min="9" max="9" width="14.109375" style="5" customWidth="1"/>
    <col min="10" max="10" width="15.109375" style="5" customWidth="1"/>
    <col min="11" max="11" width="15.44140625" style="5" customWidth="1"/>
    <col min="12" max="13" width="15.6640625" style="5" customWidth="1"/>
    <col min="14" max="14" width="15.109375" style="5" customWidth="1"/>
    <col min="15" max="16384" width="9.109375" style="30"/>
  </cols>
  <sheetData>
    <row r="1" spans="1:14" x14ac:dyDescent="0.4">
      <c r="A1" s="182" t="s">
        <v>122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3" spans="1:14" x14ac:dyDescent="0.4">
      <c r="A3" s="176" t="s">
        <v>125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4">
      <c r="A4" s="30" t="s">
        <v>123</v>
      </c>
      <c r="B4" s="184">
        <v>0</v>
      </c>
      <c r="C4" s="184"/>
      <c r="D4" s="184"/>
      <c r="E4" s="184"/>
      <c r="F4" s="184"/>
      <c r="G4" s="184"/>
      <c r="H4" s="8"/>
      <c r="I4" s="8"/>
      <c r="J4" s="8"/>
      <c r="K4" s="8"/>
      <c r="L4" s="8"/>
      <c r="M4" s="8"/>
      <c r="N4" s="8"/>
    </row>
    <row r="5" spans="1:14" x14ac:dyDescent="0.4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x14ac:dyDescent="0.4">
      <c r="A6" s="19" t="s">
        <v>0</v>
      </c>
      <c r="B6" s="20" t="s">
        <v>10</v>
      </c>
      <c r="C6" s="20" t="s">
        <v>11</v>
      </c>
      <c r="D6" s="20" t="s">
        <v>12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20" t="s">
        <v>20</v>
      </c>
      <c r="M6" s="20" t="s">
        <v>21</v>
      </c>
      <c r="N6" s="20" t="s">
        <v>22</v>
      </c>
    </row>
    <row r="7" spans="1:14" x14ac:dyDescent="0.4">
      <c r="A7" s="6" t="s">
        <v>1</v>
      </c>
      <c r="B7" s="8">
        <f>SUM(C7:N7)</f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pans="1:14" x14ac:dyDescent="0.4">
      <c r="A8" s="6" t="s">
        <v>2</v>
      </c>
      <c r="B8" s="8">
        <f t="shared" ref="B8:B12" si="0">SUM(C8:N8)</f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pans="1:14" x14ac:dyDescent="0.4">
      <c r="A9" s="6" t="s">
        <v>3</v>
      </c>
      <c r="B9" s="8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x14ac:dyDescent="0.4">
      <c r="A10" s="6" t="s">
        <v>47</v>
      </c>
      <c r="B10" s="8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 x14ac:dyDescent="0.4">
      <c r="A11" s="6" t="s">
        <v>4</v>
      </c>
      <c r="B11" s="8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 x14ac:dyDescent="0.4">
      <c r="A12" s="6" t="s">
        <v>6</v>
      </c>
      <c r="B12" s="8">
        <f t="shared" si="0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4">
      <c r="A13" s="6" t="s">
        <v>7</v>
      </c>
      <c r="B13" s="8">
        <f>SUM(B7:B12)</f>
        <v>0</v>
      </c>
      <c r="C13" s="8">
        <f t="shared" ref="C13:N13" si="1">SUM(C7:C12)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 t="shared" si="1"/>
        <v>0</v>
      </c>
      <c r="K13" s="8">
        <f t="shared" si="1"/>
        <v>0</v>
      </c>
      <c r="L13" s="8">
        <f t="shared" si="1"/>
        <v>0</v>
      </c>
      <c r="M13" s="8">
        <f t="shared" si="1"/>
        <v>0</v>
      </c>
      <c r="N13" s="8">
        <f t="shared" si="1"/>
        <v>0</v>
      </c>
    </row>
    <row r="14" spans="1:14" x14ac:dyDescent="0.4">
      <c r="A14" s="6" t="s">
        <v>124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x14ac:dyDescent="0.4">
      <c r="A15" s="6" t="s">
        <v>9</v>
      </c>
      <c r="B15" s="8">
        <f>SUM(B13:B14)</f>
        <v>0</v>
      </c>
      <c r="C15" s="8">
        <f t="shared" ref="C15:N15" si="2">SUM(C13:C14)</f>
        <v>0</v>
      </c>
      <c r="D15" s="8">
        <f t="shared" si="2"/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  <c r="K15" s="8">
        <f t="shared" si="2"/>
        <v>0</v>
      </c>
      <c r="L15" s="8">
        <f t="shared" si="2"/>
        <v>0</v>
      </c>
      <c r="M15" s="8">
        <f t="shared" si="2"/>
        <v>0</v>
      </c>
      <c r="N15" s="8">
        <f t="shared" si="2"/>
        <v>0</v>
      </c>
    </row>
    <row r="16" spans="1:14" x14ac:dyDescent="0.4"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2:14" x14ac:dyDescent="0.4">
      <c r="B17" s="30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2:14" x14ac:dyDescent="0.4">
      <c r="B18" s="30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2:14" x14ac:dyDescent="0.4">
      <c r="B19" s="30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2:14" x14ac:dyDescent="0.4">
      <c r="B20" s="30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2:14" x14ac:dyDescent="0.4">
      <c r="B21" s="30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2:14" x14ac:dyDescent="0.4">
      <c r="B22" s="3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2:14" x14ac:dyDescent="0.4">
      <c r="B23" s="30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</sheetData>
  <mergeCells count="4">
    <mergeCell ref="A1:N1"/>
    <mergeCell ref="A3:N3"/>
    <mergeCell ref="B4:G4"/>
    <mergeCell ref="A5:N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"/>
  <sheetViews>
    <sheetView workbookViewId="0">
      <selection activeCell="A2" sqref="A2"/>
    </sheetView>
  </sheetViews>
  <sheetFormatPr defaultRowHeight="14.4" x14ac:dyDescent="0.3"/>
  <sheetData>
    <row r="1" spans="1:2" x14ac:dyDescent="0.4">
      <c r="A1" s="50" t="s">
        <v>174</v>
      </c>
      <c r="B1" s="50"/>
    </row>
    <row r="2" spans="1:2" x14ac:dyDescent="0.4">
      <c r="A2" s="50" t="s">
        <v>126</v>
      </c>
      <c r="B2" s="50" t="s">
        <v>143</v>
      </c>
    </row>
    <row r="3" spans="1:2" x14ac:dyDescent="0.4">
      <c r="A3" s="50" t="s">
        <v>173</v>
      </c>
      <c r="B3" s="50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3"/>
  <sheetViews>
    <sheetView topLeftCell="A97" workbookViewId="0"/>
  </sheetViews>
  <sheetFormatPr defaultColWidth="8.88671875" defaultRowHeight="14.4" x14ac:dyDescent="0.3"/>
  <cols>
    <col min="1" max="1" width="56.44140625" style="146" customWidth="1"/>
    <col min="2" max="2" width="15.33203125" style="146" customWidth="1"/>
    <col min="3" max="3" width="15.5546875" style="146" customWidth="1"/>
    <col min="4" max="4" width="15.44140625" style="146" customWidth="1"/>
    <col min="5" max="5" width="14.5546875" style="146" customWidth="1"/>
    <col min="6" max="6" width="16.33203125" style="146" customWidth="1"/>
    <col min="7" max="7" width="17.88671875" style="146" customWidth="1"/>
    <col min="8" max="8" width="16" style="146" customWidth="1"/>
    <col min="9" max="9" width="15.6640625" style="146" customWidth="1"/>
    <col min="10" max="11" width="14.6640625" style="146" customWidth="1"/>
    <col min="12" max="12" width="13.44140625" style="146" customWidth="1"/>
    <col min="13" max="13" width="14.6640625" style="146" customWidth="1"/>
    <col min="14" max="14" width="14.33203125" style="146" customWidth="1"/>
    <col min="15" max="16384" width="8.88671875" style="146"/>
  </cols>
  <sheetData>
    <row r="1" spans="1:20" ht="28.8" customHeight="1" x14ac:dyDescent="0.4">
      <c r="A1" s="147" t="s">
        <v>163</v>
      </c>
      <c r="B1" s="147" t="s">
        <v>27</v>
      </c>
      <c r="C1" s="147" t="s">
        <v>28</v>
      </c>
      <c r="D1" s="52" t="s">
        <v>31</v>
      </c>
      <c r="E1" s="52" t="s">
        <v>29</v>
      </c>
      <c r="F1" s="52" t="s">
        <v>30</v>
      </c>
      <c r="G1" s="52" t="s">
        <v>37</v>
      </c>
      <c r="H1" s="52" t="s">
        <v>35</v>
      </c>
      <c r="I1" s="53" t="s">
        <v>36</v>
      </c>
      <c r="J1" s="52" t="s">
        <v>139</v>
      </c>
      <c r="K1" s="97"/>
      <c r="L1" s="97"/>
      <c r="M1" s="97"/>
      <c r="N1" s="97"/>
      <c r="O1" s="54"/>
      <c r="P1" s="54"/>
      <c r="Q1" s="54"/>
      <c r="R1" s="54"/>
      <c r="S1" s="54"/>
      <c r="T1" s="54"/>
    </row>
    <row r="2" spans="1:20" ht="15" customHeight="1" x14ac:dyDescent="0.4">
      <c r="A2" s="146" t="s">
        <v>32</v>
      </c>
      <c r="B2" s="56">
        <v>0</v>
      </c>
      <c r="C2" s="57">
        <v>0</v>
      </c>
      <c r="D2" s="56">
        <v>2080</v>
      </c>
      <c r="E2" s="149">
        <f>C2/D2</f>
        <v>0</v>
      </c>
      <c r="G2" s="64">
        <f t="shared" ref="G2:G11" si="0">B2*E2</f>
        <v>0</v>
      </c>
      <c r="H2" s="58">
        <v>0</v>
      </c>
      <c r="I2" s="148">
        <f t="shared" ref="I2:I19" si="1">$G2*$H2</f>
        <v>0</v>
      </c>
      <c r="J2" s="59" t="s">
        <v>143</v>
      </c>
      <c r="K2" s="94" t="s">
        <v>175</v>
      </c>
      <c r="L2" s="98"/>
      <c r="M2" s="98"/>
      <c r="N2" s="98"/>
    </row>
    <row r="3" spans="1:20" ht="15" customHeight="1" x14ac:dyDescent="0.4">
      <c r="A3" s="146" t="s">
        <v>32</v>
      </c>
      <c r="B3" s="56">
        <v>0</v>
      </c>
      <c r="C3" s="57">
        <v>0</v>
      </c>
      <c r="D3" s="56">
        <v>2080</v>
      </c>
      <c r="E3" s="149">
        <f t="shared" ref="E3:E6" si="2">C3/D3</f>
        <v>0</v>
      </c>
      <c r="G3" s="64">
        <f t="shared" si="0"/>
        <v>0</v>
      </c>
      <c r="H3" s="58">
        <v>0</v>
      </c>
      <c r="I3" s="148">
        <f t="shared" si="1"/>
        <v>0</v>
      </c>
      <c r="J3" s="59" t="s">
        <v>143</v>
      </c>
      <c r="K3" s="94" t="s">
        <v>143</v>
      </c>
      <c r="L3" s="98"/>
      <c r="M3" s="98"/>
      <c r="N3" s="98"/>
    </row>
    <row r="4" spans="1:20" ht="15" customHeight="1" x14ac:dyDescent="0.4">
      <c r="A4" s="146" t="s">
        <v>32</v>
      </c>
      <c r="B4" s="56">
        <v>0</v>
      </c>
      <c r="C4" s="57">
        <v>0</v>
      </c>
      <c r="D4" s="56">
        <v>2080</v>
      </c>
      <c r="E4" s="149">
        <f t="shared" si="2"/>
        <v>0</v>
      </c>
      <c r="G4" s="64">
        <f t="shared" si="0"/>
        <v>0</v>
      </c>
      <c r="H4" s="58">
        <v>0</v>
      </c>
      <c r="I4" s="148">
        <f t="shared" si="1"/>
        <v>0</v>
      </c>
      <c r="J4" s="59" t="s">
        <v>143</v>
      </c>
      <c r="K4" s="98"/>
      <c r="L4" s="98"/>
      <c r="M4" s="98"/>
      <c r="N4" s="98"/>
    </row>
    <row r="5" spans="1:20" ht="15" customHeight="1" x14ac:dyDescent="0.4">
      <c r="A5" s="146" t="s">
        <v>32</v>
      </c>
      <c r="B5" s="56">
        <v>0</v>
      </c>
      <c r="C5" s="57">
        <v>0</v>
      </c>
      <c r="D5" s="56">
        <v>2080</v>
      </c>
      <c r="E5" s="149">
        <f t="shared" si="2"/>
        <v>0</v>
      </c>
      <c r="G5" s="64">
        <f t="shared" si="0"/>
        <v>0</v>
      </c>
      <c r="H5" s="58">
        <v>0</v>
      </c>
      <c r="I5" s="148">
        <f t="shared" si="1"/>
        <v>0</v>
      </c>
      <c r="J5" s="59" t="s">
        <v>143</v>
      </c>
      <c r="K5" s="98"/>
      <c r="L5" s="98"/>
      <c r="M5" s="98"/>
      <c r="N5" s="98"/>
    </row>
    <row r="6" spans="1:20" ht="15" customHeight="1" x14ac:dyDescent="0.4">
      <c r="A6" s="146" t="s">
        <v>32</v>
      </c>
      <c r="B6" s="56">
        <v>0</v>
      </c>
      <c r="C6" s="57">
        <v>0</v>
      </c>
      <c r="D6" s="56">
        <v>2080</v>
      </c>
      <c r="E6" s="149">
        <f t="shared" si="2"/>
        <v>0</v>
      </c>
      <c r="G6" s="64">
        <f t="shared" si="0"/>
        <v>0</v>
      </c>
      <c r="H6" s="58">
        <v>0</v>
      </c>
      <c r="I6" s="148">
        <f t="shared" si="1"/>
        <v>0</v>
      </c>
      <c r="J6" s="59" t="s">
        <v>143</v>
      </c>
      <c r="K6" s="98"/>
      <c r="L6" s="98"/>
      <c r="M6" s="98"/>
      <c r="N6" s="98"/>
    </row>
    <row r="7" spans="1:20" s="150" customFormat="1" ht="15" customHeight="1" x14ac:dyDescent="0.3">
      <c r="A7" s="150" t="s">
        <v>32</v>
      </c>
      <c r="B7" s="56">
        <v>0</v>
      </c>
      <c r="C7" s="57">
        <v>0</v>
      </c>
      <c r="D7" s="56">
        <v>2080</v>
      </c>
      <c r="E7" s="149">
        <f t="shared" ref="E7:E11" si="3">C7/D7</f>
        <v>0</v>
      </c>
      <c r="G7" s="64">
        <f t="shared" si="0"/>
        <v>0</v>
      </c>
      <c r="H7" s="58">
        <v>0</v>
      </c>
      <c r="I7" s="148">
        <f t="shared" si="1"/>
        <v>0</v>
      </c>
      <c r="J7" s="59" t="s">
        <v>143</v>
      </c>
      <c r="K7" s="98"/>
      <c r="L7" s="98"/>
      <c r="M7" s="98"/>
      <c r="N7" s="98"/>
    </row>
    <row r="8" spans="1:20" s="150" customFormat="1" ht="15" customHeight="1" x14ac:dyDescent="0.3">
      <c r="A8" s="150" t="s">
        <v>32</v>
      </c>
      <c r="B8" s="56">
        <v>0</v>
      </c>
      <c r="C8" s="57">
        <v>0</v>
      </c>
      <c r="D8" s="56">
        <v>2080</v>
      </c>
      <c r="E8" s="149">
        <f t="shared" si="3"/>
        <v>0</v>
      </c>
      <c r="G8" s="64">
        <f t="shared" si="0"/>
        <v>0</v>
      </c>
      <c r="H8" s="58">
        <v>0</v>
      </c>
      <c r="I8" s="148">
        <f t="shared" si="1"/>
        <v>0</v>
      </c>
      <c r="J8" s="59" t="s">
        <v>143</v>
      </c>
      <c r="K8" s="98"/>
      <c r="L8" s="98"/>
      <c r="M8" s="98"/>
      <c r="N8" s="98"/>
    </row>
    <row r="9" spans="1:20" s="150" customFormat="1" ht="15" customHeight="1" x14ac:dyDescent="0.3">
      <c r="A9" s="150" t="s">
        <v>32</v>
      </c>
      <c r="B9" s="56">
        <v>0</v>
      </c>
      <c r="C9" s="57">
        <v>0</v>
      </c>
      <c r="D9" s="56">
        <v>2080</v>
      </c>
      <c r="E9" s="149">
        <f t="shared" si="3"/>
        <v>0</v>
      </c>
      <c r="G9" s="64">
        <f t="shared" si="0"/>
        <v>0</v>
      </c>
      <c r="H9" s="58">
        <v>0</v>
      </c>
      <c r="I9" s="148">
        <f t="shared" si="1"/>
        <v>0</v>
      </c>
      <c r="J9" s="59" t="s">
        <v>143</v>
      </c>
      <c r="K9" s="98"/>
      <c r="L9" s="98"/>
      <c r="M9" s="98"/>
      <c r="N9" s="98"/>
    </row>
    <row r="10" spans="1:20" s="150" customFormat="1" ht="15" customHeight="1" x14ac:dyDescent="0.3">
      <c r="A10" s="150" t="s">
        <v>32</v>
      </c>
      <c r="B10" s="56">
        <v>0</v>
      </c>
      <c r="C10" s="57">
        <v>0</v>
      </c>
      <c r="D10" s="56">
        <v>2080</v>
      </c>
      <c r="E10" s="149">
        <f t="shared" si="3"/>
        <v>0</v>
      </c>
      <c r="G10" s="64">
        <f t="shared" si="0"/>
        <v>0</v>
      </c>
      <c r="H10" s="58">
        <v>0</v>
      </c>
      <c r="I10" s="148">
        <f t="shared" si="1"/>
        <v>0</v>
      </c>
      <c r="J10" s="59" t="s">
        <v>143</v>
      </c>
      <c r="K10" s="98"/>
      <c r="L10" s="98"/>
      <c r="M10" s="98"/>
      <c r="N10" s="98"/>
    </row>
    <row r="11" spans="1:20" s="150" customFormat="1" ht="15" customHeight="1" x14ac:dyDescent="0.3">
      <c r="A11" s="150" t="s">
        <v>32</v>
      </c>
      <c r="B11" s="56">
        <v>0</v>
      </c>
      <c r="C11" s="57">
        <v>0</v>
      </c>
      <c r="D11" s="56">
        <v>2080</v>
      </c>
      <c r="E11" s="149">
        <f t="shared" si="3"/>
        <v>0</v>
      </c>
      <c r="G11" s="64">
        <f t="shared" si="0"/>
        <v>0</v>
      </c>
      <c r="H11" s="58">
        <v>0</v>
      </c>
      <c r="I11" s="148">
        <f t="shared" si="1"/>
        <v>0</v>
      </c>
      <c r="J11" s="59" t="s">
        <v>143</v>
      </c>
      <c r="K11" s="98"/>
      <c r="L11" s="98"/>
      <c r="M11" s="98"/>
      <c r="N11" s="98"/>
    </row>
    <row r="12" spans="1:20" ht="15" customHeight="1" x14ac:dyDescent="0.4">
      <c r="A12" s="146" t="s">
        <v>32</v>
      </c>
      <c r="B12" s="56">
        <v>0</v>
      </c>
      <c r="C12" s="57">
        <v>0</v>
      </c>
      <c r="D12" s="56">
        <v>2080</v>
      </c>
      <c r="E12" s="149">
        <f t="shared" ref="E12:E23" si="4">C12/D12</f>
        <v>0</v>
      </c>
      <c r="G12" s="64">
        <f t="shared" ref="G12:G23" si="5">B12*E12</f>
        <v>0</v>
      </c>
      <c r="H12" s="58">
        <v>0</v>
      </c>
      <c r="I12" s="148">
        <f t="shared" si="1"/>
        <v>0</v>
      </c>
      <c r="J12" s="59" t="s">
        <v>143</v>
      </c>
      <c r="K12" s="98"/>
      <c r="L12" s="98"/>
      <c r="M12" s="98"/>
      <c r="N12" s="98"/>
    </row>
    <row r="13" spans="1:20" ht="15" customHeight="1" x14ac:dyDescent="0.4">
      <c r="A13" s="146" t="s">
        <v>32</v>
      </c>
      <c r="B13" s="56">
        <v>0</v>
      </c>
      <c r="C13" s="57">
        <v>0</v>
      </c>
      <c r="D13" s="56">
        <v>2080</v>
      </c>
      <c r="E13" s="149">
        <f t="shared" si="4"/>
        <v>0</v>
      </c>
      <c r="G13" s="64">
        <f t="shared" si="5"/>
        <v>0</v>
      </c>
      <c r="H13" s="58">
        <v>0</v>
      </c>
      <c r="I13" s="148">
        <f t="shared" si="1"/>
        <v>0</v>
      </c>
      <c r="J13" s="59" t="s">
        <v>143</v>
      </c>
      <c r="K13" s="98"/>
      <c r="L13" s="98"/>
      <c r="M13" s="98"/>
      <c r="N13" s="98"/>
    </row>
    <row r="14" spans="1:20" ht="15" customHeight="1" x14ac:dyDescent="0.4">
      <c r="A14" s="146" t="s">
        <v>32</v>
      </c>
      <c r="B14" s="56">
        <v>0</v>
      </c>
      <c r="C14" s="57">
        <v>0</v>
      </c>
      <c r="D14" s="56">
        <v>2080</v>
      </c>
      <c r="E14" s="149">
        <f t="shared" si="4"/>
        <v>0</v>
      </c>
      <c r="G14" s="64">
        <f t="shared" si="5"/>
        <v>0</v>
      </c>
      <c r="H14" s="58">
        <v>0</v>
      </c>
      <c r="I14" s="148">
        <f t="shared" si="1"/>
        <v>0</v>
      </c>
      <c r="J14" s="59" t="s">
        <v>143</v>
      </c>
      <c r="K14" s="98"/>
      <c r="L14" s="98"/>
      <c r="M14" s="98"/>
      <c r="N14" s="98"/>
    </row>
    <row r="15" spans="1:20" ht="15" customHeight="1" x14ac:dyDescent="0.4">
      <c r="A15" s="146" t="s">
        <v>32</v>
      </c>
      <c r="B15" s="56">
        <v>0</v>
      </c>
      <c r="C15" s="57">
        <v>0</v>
      </c>
      <c r="D15" s="56">
        <v>2080</v>
      </c>
      <c r="E15" s="149">
        <f t="shared" ref="E15:E21" si="6">C15/D15</f>
        <v>0</v>
      </c>
      <c r="G15" s="64">
        <f t="shared" ref="G15:G21" si="7">B15*E15</f>
        <v>0</v>
      </c>
      <c r="H15" s="58">
        <v>0</v>
      </c>
      <c r="I15" s="148">
        <f t="shared" si="1"/>
        <v>0</v>
      </c>
      <c r="J15" s="59" t="s">
        <v>143</v>
      </c>
      <c r="K15" s="98"/>
      <c r="L15" s="98"/>
      <c r="M15" s="98"/>
      <c r="N15" s="98"/>
    </row>
    <row r="16" spans="1:20" ht="15" customHeight="1" x14ac:dyDescent="0.4">
      <c r="A16" s="146" t="s">
        <v>32</v>
      </c>
      <c r="B16" s="56">
        <v>0</v>
      </c>
      <c r="C16" s="57">
        <v>0</v>
      </c>
      <c r="D16" s="56">
        <v>2080</v>
      </c>
      <c r="E16" s="149">
        <f t="shared" si="6"/>
        <v>0</v>
      </c>
      <c r="G16" s="64">
        <f t="shared" si="7"/>
        <v>0</v>
      </c>
      <c r="H16" s="58">
        <v>0</v>
      </c>
      <c r="I16" s="148">
        <f t="shared" si="1"/>
        <v>0</v>
      </c>
      <c r="J16" s="59" t="s">
        <v>143</v>
      </c>
      <c r="K16" s="98"/>
      <c r="L16" s="98"/>
      <c r="M16" s="98"/>
      <c r="N16" s="98"/>
    </row>
    <row r="17" spans="1:14" ht="15" customHeight="1" x14ac:dyDescent="0.4">
      <c r="A17" s="146" t="s">
        <v>32</v>
      </c>
      <c r="B17" s="56">
        <v>0</v>
      </c>
      <c r="C17" s="57">
        <v>0</v>
      </c>
      <c r="D17" s="56">
        <v>2080</v>
      </c>
      <c r="E17" s="149">
        <f t="shared" si="6"/>
        <v>0</v>
      </c>
      <c r="G17" s="64">
        <f t="shared" si="7"/>
        <v>0</v>
      </c>
      <c r="H17" s="58">
        <v>0</v>
      </c>
      <c r="I17" s="148">
        <f t="shared" si="1"/>
        <v>0</v>
      </c>
      <c r="J17" s="59" t="s">
        <v>143</v>
      </c>
      <c r="K17" s="98"/>
      <c r="L17" s="98"/>
      <c r="M17" s="98"/>
      <c r="N17" s="98"/>
    </row>
    <row r="18" spans="1:14" ht="15" customHeight="1" x14ac:dyDescent="0.4">
      <c r="A18" s="146" t="s">
        <v>32</v>
      </c>
      <c r="B18" s="56">
        <v>0</v>
      </c>
      <c r="C18" s="57">
        <v>0</v>
      </c>
      <c r="D18" s="56">
        <v>2080</v>
      </c>
      <c r="E18" s="149">
        <f t="shared" si="6"/>
        <v>0</v>
      </c>
      <c r="G18" s="64">
        <f t="shared" si="7"/>
        <v>0</v>
      </c>
      <c r="H18" s="58">
        <v>0</v>
      </c>
      <c r="I18" s="148">
        <f t="shared" si="1"/>
        <v>0</v>
      </c>
      <c r="J18" s="59" t="s">
        <v>143</v>
      </c>
      <c r="K18" s="98"/>
      <c r="L18" s="98"/>
      <c r="M18" s="98"/>
      <c r="N18" s="98"/>
    </row>
    <row r="19" spans="1:14" ht="15" customHeight="1" x14ac:dyDescent="0.4">
      <c r="A19" s="146" t="s">
        <v>32</v>
      </c>
      <c r="B19" s="56">
        <v>0</v>
      </c>
      <c r="C19" s="57">
        <v>0</v>
      </c>
      <c r="D19" s="56">
        <v>2080</v>
      </c>
      <c r="E19" s="149">
        <f t="shared" si="6"/>
        <v>0</v>
      </c>
      <c r="G19" s="64">
        <f t="shared" si="7"/>
        <v>0</v>
      </c>
      <c r="H19" s="58">
        <v>0</v>
      </c>
      <c r="I19" s="148">
        <f t="shared" si="1"/>
        <v>0</v>
      </c>
      <c r="J19" s="59" t="s">
        <v>143</v>
      </c>
      <c r="K19" s="98"/>
      <c r="L19" s="98"/>
      <c r="M19" s="98"/>
      <c r="N19" s="98"/>
    </row>
    <row r="20" spans="1:14" ht="15" customHeight="1" x14ac:dyDescent="0.4">
      <c r="A20" s="146" t="s">
        <v>32</v>
      </c>
      <c r="B20" s="56">
        <v>0</v>
      </c>
      <c r="C20" s="57">
        <v>0</v>
      </c>
      <c r="D20" s="56">
        <v>2080</v>
      </c>
      <c r="E20" s="149">
        <f t="shared" si="6"/>
        <v>0</v>
      </c>
      <c r="G20" s="64">
        <f t="shared" si="7"/>
        <v>0</v>
      </c>
      <c r="H20" s="58">
        <v>0</v>
      </c>
      <c r="I20" s="148">
        <f t="shared" ref="I20:I23" si="8">$G20*$H20</f>
        <v>0</v>
      </c>
      <c r="J20" s="59" t="s">
        <v>143</v>
      </c>
      <c r="K20" s="98"/>
      <c r="L20" s="98"/>
      <c r="M20" s="98"/>
      <c r="N20" s="98"/>
    </row>
    <row r="21" spans="1:14" ht="15" customHeight="1" x14ac:dyDescent="0.4">
      <c r="A21" s="146" t="s">
        <v>32</v>
      </c>
      <c r="B21" s="56">
        <v>0</v>
      </c>
      <c r="C21" s="57">
        <v>0</v>
      </c>
      <c r="D21" s="56">
        <v>2080</v>
      </c>
      <c r="E21" s="149">
        <f t="shared" si="6"/>
        <v>0</v>
      </c>
      <c r="G21" s="64">
        <f t="shared" si="7"/>
        <v>0</v>
      </c>
      <c r="H21" s="58">
        <v>0</v>
      </c>
      <c r="I21" s="148">
        <f t="shared" si="8"/>
        <v>0</v>
      </c>
      <c r="J21" s="59" t="s">
        <v>143</v>
      </c>
      <c r="K21" s="98"/>
      <c r="L21" s="98"/>
      <c r="M21" s="98"/>
      <c r="N21" s="98"/>
    </row>
    <row r="22" spans="1:14" ht="15" customHeight="1" x14ac:dyDescent="0.4">
      <c r="A22" s="146" t="s">
        <v>32</v>
      </c>
      <c r="B22" s="56">
        <v>0</v>
      </c>
      <c r="C22" s="57">
        <v>0</v>
      </c>
      <c r="D22" s="56">
        <v>2080</v>
      </c>
      <c r="E22" s="149">
        <f t="shared" si="4"/>
        <v>0</v>
      </c>
      <c r="G22" s="64">
        <f t="shared" si="5"/>
        <v>0</v>
      </c>
      <c r="H22" s="58">
        <v>0</v>
      </c>
      <c r="I22" s="148">
        <f t="shared" si="8"/>
        <v>0</v>
      </c>
      <c r="J22" s="59" t="s">
        <v>143</v>
      </c>
      <c r="K22" s="98"/>
      <c r="L22" s="98"/>
      <c r="M22" s="98"/>
      <c r="N22" s="98"/>
    </row>
    <row r="23" spans="1:14" ht="15" customHeight="1" x14ac:dyDescent="0.3">
      <c r="A23" s="146" t="s">
        <v>32</v>
      </c>
      <c r="B23" s="56">
        <v>0</v>
      </c>
      <c r="C23" s="57">
        <v>0</v>
      </c>
      <c r="D23" s="56">
        <v>2080</v>
      </c>
      <c r="E23" s="149">
        <f t="shared" si="4"/>
        <v>0</v>
      </c>
      <c r="G23" s="64">
        <f t="shared" si="5"/>
        <v>0</v>
      </c>
      <c r="H23" s="58">
        <v>0</v>
      </c>
      <c r="I23" s="148">
        <f t="shared" si="8"/>
        <v>0</v>
      </c>
      <c r="J23" s="59" t="s">
        <v>143</v>
      </c>
      <c r="K23" s="98"/>
      <c r="L23" s="98"/>
      <c r="M23" s="98"/>
      <c r="N23" s="98"/>
    </row>
    <row r="24" spans="1:14" x14ac:dyDescent="0.3">
      <c r="A24" s="162" t="s">
        <v>38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</row>
    <row r="25" spans="1:14" x14ac:dyDescent="0.3">
      <c r="A25" s="61"/>
      <c r="B25" s="62" t="s">
        <v>10</v>
      </c>
      <c r="C25" s="62" t="s">
        <v>11</v>
      </c>
      <c r="D25" s="62" t="s">
        <v>12</v>
      </c>
      <c r="E25" s="62" t="s">
        <v>13</v>
      </c>
      <c r="F25" s="62" t="s">
        <v>14</v>
      </c>
      <c r="G25" s="62" t="s">
        <v>15</v>
      </c>
      <c r="H25" s="62" t="s">
        <v>16</v>
      </c>
      <c r="I25" s="62" t="s">
        <v>17</v>
      </c>
      <c r="J25" s="62" t="s">
        <v>18</v>
      </c>
      <c r="K25" s="62" t="s">
        <v>19</v>
      </c>
      <c r="L25" s="62" t="s">
        <v>20</v>
      </c>
      <c r="M25" s="62" t="s">
        <v>21</v>
      </c>
      <c r="N25" s="62" t="s">
        <v>22</v>
      </c>
    </row>
    <row r="26" spans="1:14" x14ac:dyDescent="0.3">
      <c r="A26" s="61" t="str">
        <f t="shared" ref="A26:A47" si="9">A2</f>
        <v>Name/Short Title</v>
      </c>
      <c r="B26" s="63">
        <f>SUM(C26:N26)</f>
        <v>0</v>
      </c>
      <c r="C26" s="64">
        <f t="shared" ref="C26:C47" si="10">IF($F2=1,$G2,0)</f>
        <v>0</v>
      </c>
      <c r="D26" s="64">
        <f t="shared" ref="D26:D47" si="11">IF($F2=2,$G2,0)</f>
        <v>0</v>
      </c>
      <c r="E26" s="64">
        <f t="shared" ref="E26:E47" si="12">IF($F2=3,$G2,0)</f>
        <v>0</v>
      </c>
      <c r="F26" s="64">
        <f t="shared" ref="F26:F47" si="13">IF($F2=4,$G2,0)</f>
        <v>0</v>
      </c>
      <c r="G26" s="64">
        <f t="shared" ref="G26:G47" si="14">IF($F2=5,$G2,0)</f>
        <v>0</v>
      </c>
      <c r="H26" s="64">
        <f t="shared" ref="H26:H47" si="15">IF($F2=6,$G2,0)</f>
        <v>0</v>
      </c>
      <c r="I26" s="64">
        <f t="shared" ref="I26:I47" si="16">IF($F2=7,$G2,0)</f>
        <v>0</v>
      </c>
      <c r="J26" s="64">
        <f t="shared" ref="J26:J47" si="17">IF($F2=8,$G2,0)</f>
        <v>0</v>
      </c>
      <c r="K26" s="64">
        <f t="shared" ref="K26:K47" si="18">IF($F2=9,$G2,0)</f>
        <v>0</v>
      </c>
      <c r="L26" s="64">
        <f t="shared" ref="L26:L47" si="19">IF($F2=10,$G2,0)</f>
        <v>0</v>
      </c>
      <c r="M26" s="64">
        <f t="shared" ref="M26:M47" si="20">IF($F2=11,$G2,0)</f>
        <v>0</v>
      </c>
      <c r="N26" s="64">
        <f t="shared" ref="N26:N47" si="21">IF($F2=12,$G2,0)</f>
        <v>0</v>
      </c>
    </row>
    <row r="27" spans="1:14" x14ac:dyDescent="0.3">
      <c r="A27" s="61" t="str">
        <f t="shared" si="9"/>
        <v>Name/Short Title</v>
      </c>
      <c r="B27" s="63">
        <f t="shared" ref="B27:B38" si="22">SUM(C27:N27)</f>
        <v>0</v>
      </c>
      <c r="C27" s="64">
        <f t="shared" si="10"/>
        <v>0</v>
      </c>
      <c r="D27" s="64">
        <f t="shared" si="11"/>
        <v>0</v>
      </c>
      <c r="E27" s="64">
        <f t="shared" si="12"/>
        <v>0</v>
      </c>
      <c r="F27" s="64">
        <f t="shared" si="13"/>
        <v>0</v>
      </c>
      <c r="G27" s="64">
        <f t="shared" si="14"/>
        <v>0</v>
      </c>
      <c r="H27" s="64">
        <f t="shared" si="15"/>
        <v>0</v>
      </c>
      <c r="I27" s="64">
        <f t="shared" si="16"/>
        <v>0</v>
      </c>
      <c r="J27" s="64">
        <f t="shared" si="17"/>
        <v>0</v>
      </c>
      <c r="K27" s="64">
        <f t="shared" si="18"/>
        <v>0</v>
      </c>
      <c r="L27" s="64">
        <f t="shared" si="19"/>
        <v>0</v>
      </c>
      <c r="M27" s="64">
        <f t="shared" si="20"/>
        <v>0</v>
      </c>
      <c r="N27" s="64">
        <f t="shared" si="21"/>
        <v>0</v>
      </c>
    </row>
    <row r="28" spans="1:14" x14ac:dyDescent="0.3">
      <c r="A28" s="61" t="str">
        <f t="shared" si="9"/>
        <v>Name/Short Title</v>
      </c>
      <c r="B28" s="63">
        <f t="shared" si="22"/>
        <v>0</v>
      </c>
      <c r="C28" s="64">
        <f t="shared" si="10"/>
        <v>0</v>
      </c>
      <c r="D28" s="64">
        <f t="shared" si="11"/>
        <v>0</v>
      </c>
      <c r="E28" s="64">
        <f t="shared" si="12"/>
        <v>0</v>
      </c>
      <c r="F28" s="64">
        <f t="shared" si="13"/>
        <v>0</v>
      </c>
      <c r="G28" s="64">
        <f t="shared" si="14"/>
        <v>0</v>
      </c>
      <c r="H28" s="64">
        <f t="shared" si="15"/>
        <v>0</v>
      </c>
      <c r="I28" s="64">
        <f t="shared" si="16"/>
        <v>0</v>
      </c>
      <c r="J28" s="64">
        <f t="shared" si="17"/>
        <v>0</v>
      </c>
      <c r="K28" s="64">
        <f t="shared" si="18"/>
        <v>0</v>
      </c>
      <c r="L28" s="64">
        <f t="shared" si="19"/>
        <v>0</v>
      </c>
      <c r="M28" s="64">
        <f t="shared" si="20"/>
        <v>0</v>
      </c>
      <c r="N28" s="64">
        <f t="shared" si="21"/>
        <v>0</v>
      </c>
    </row>
    <row r="29" spans="1:14" x14ac:dyDescent="0.3">
      <c r="A29" s="61" t="str">
        <f t="shared" si="9"/>
        <v>Name/Short Title</v>
      </c>
      <c r="B29" s="63">
        <f t="shared" si="22"/>
        <v>0</v>
      </c>
      <c r="C29" s="64">
        <f t="shared" si="10"/>
        <v>0</v>
      </c>
      <c r="D29" s="64">
        <f t="shared" si="11"/>
        <v>0</v>
      </c>
      <c r="E29" s="64">
        <f t="shared" si="12"/>
        <v>0</v>
      </c>
      <c r="F29" s="64">
        <f t="shared" si="13"/>
        <v>0</v>
      </c>
      <c r="G29" s="64">
        <f t="shared" si="14"/>
        <v>0</v>
      </c>
      <c r="H29" s="64">
        <f t="shared" si="15"/>
        <v>0</v>
      </c>
      <c r="I29" s="64">
        <f t="shared" si="16"/>
        <v>0</v>
      </c>
      <c r="J29" s="64">
        <f t="shared" si="17"/>
        <v>0</v>
      </c>
      <c r="K29" s="64">
        <f t="shared" si="18"/>
        <v>0</v>
      </c>
      <c r="L29" s="64">
        <f t="shared" si="19"/>
        <v>0</v>
      </c>
      <c r="M29" s="64">
        <f t="shared" si="20"/>
        <v>0</v>
      </c>
      <c r="N29" s="64">
        <f t="shared" si="21"/>
        <v>0</v>
      </c>
    </row>
    <row r="30" spans="1:14" x14ac:dyDescent="0.3">
      <c r="A30" s="61" t="str">
        <f t="shared" si="9"/>
        <v>Name/Short Title</v>
      </c>
      <c r="B30" s="63">
        <f t="shared" si="22"/>
        <v>0</v>
      </c>
      <c r="C30" s="64">
        <f t="shared" si="10"/>
        <v>0</v>
      </c>
      <c r="D30" s="64">
        <f t="shared" si="11"/>
        <v>0</v>
      </c>
      <c r="E30" s="64">
        <f t="shared" si="12"/>
        <v>0</v>
      </c>
      <c r="F30" s="64">
        <f t="shared" si="13"/>
        <v>0</v>
      </c>
      <c r="G30" s="64">
        <f t="shared" si="14"/>
        <v>0</v>
      </c>
      <c r="H30" s="64">
        <f t="shared" si="15"/>
        <v>0</v>
      </c>
      <c r="I30" s="64">
        <f t="shared" si="16"/>
        <v>0</v>
      </c>
      <c r="J30" s="64">
        <f t="shared" si="17"/>
        <v>0</v>
      </c>
      <c r="K30" s="64">
        <f t="shared" si="18"/>
        <v>0</v>
      </c>
      <c r="L30" s="64">
        <f t="shared" si="19"/>
        <v>0</v>
      </c>
      <c r="M30" s="64">
        <f t="shared" si="20"/>
        <v>0</v>
      </c>
      <c r="N30" s="64">
        <f t="shared" si="21"/>
        <v>0</v>
      </c>
    </row>
    <row r="31" spans="1:14" s="150" customFormat="1" x14ac:dyDescent="0.3">
      <c r="A31" s="61" t="str">
        <f t="shared" si="9"/>
        <v>Name/Short Title</v>
      </c>
      <c r="B31" s="63">
        <f t="shared" ref="B31:B35" si="23">SUM(C31:N31)</f>
        <v>0</v>
      </c>
      <c r="C31" s="64">
        <f t="shared" si="10"/>
        <v>0</v>
      </c>
      <c r="D31" s="64">
        <f t="shared" si="11"/>
        <v>0</v>
      </c>
      <c r="E31" s="64">
        <f t="shared" si="12"/>
        <v>0</v>
      </c>
      <c r="F31" s="64">
        <f t="shared" si="13"/>
        <v>0</v>
      </c>
      <c r="G31" s="64">
        <f t="shared" si="14"/>
        <v>0</v>
      </c>
      <c r="H31" s="64">
        <f t="shared" si="15"/>
        <v>0</v>
      </c>
      <c r="I31" s="64">
        <f t="shared" si="16"/>
        <v>0</v>
      </c>
      <c r="J31" s="64">
        <f t="shared" si="17"/>
        <v>0</v>
      </c>
      <c r="K31" s="64">
        <f t="shared" si="18"/>
        <v>0</v>
      </c>
      <c r="L31" s="64">
        <f t="shared" si="19"/>
        <v>0</v>
      </c>
      <c r="M31" s="64">
        <f t="shared" si="20"/>
        <v>0</v>
      </c>
      <c r="N31" s="64">
        <f t="shared" si="21"/>
        <v>0</v>
      </c>
    </row>
    <row r="32" spans="1:14" s="150" customFormat="1" x14ac:dyDescent="0.3">
      <c r="A32" s="61" t="str">
        <f t="shared" si="9"/>
        <v>Name/Short Title</v>
      </c>
      <c r="B32" s="63">
        <f t="shared" si="23"/>
        <v>0</v>
      </c>
      <c r="C32" s="64">
        <f t="shared" si="10"/>
        <v>0</v>
      </c>
      <c r="D32" s="64">
        <f t="shared" si="11"/>
        <v>0</v>
      </c>
      <c r="E32" s="64">
        <f t="shared" si="12"/>
        <v>0</v>
      </c>
      <c r="F32" s="64">
        <f t="shared" si="13"/>
        <v>0</v>
      </c>
      <c r="G32" s="64">
        <f t="shared" si="14"/>
        <v>0</v>
      </c>
      <c r="H32" s="64">
        <f t="shared" si="15"/>
        <v>0</v>
      </c>
      <c r="I32" s="64">
        <f t="shared" si="16"/>
        <v>0</v>
      </c>
      <c r="J32" s="64">
        <f t="shared" si="17"/>
        <v>0</v>
      </c>
      <c r="K32" s="64">
        <f t="shared" si="18"/>
        <v>0</v>
      </c>
      <c r="L32" s="64">
        <f t="shared" si="19"/>
        <v>0</v>
      </c>
      <c r="M32" s="64">
        <f t="shared" si="20"/>
        <v>0</v>
      </c>
      <c r="N32" s="64">
        <f t="shared" si="21"/>
        <v>0</v>
      </c>
    </row>
    <row r="33" spans="1:14" s="150" customFormat="1" x14ac:dyDescent="0.3">
      <c r="A33" s="61" t="str">
        <f t="shared" si="9"/>
        <v>Name/Short Title</v>
      </c>
      <c r="B33" s="63">
        <f t="shared" si="23"/>
        <v>0</v>
      </c>
      <c r="C33" s="64">
        <f t="shared" si="10"/>
        <v>0</v>
      </c>
      <c r="D33" s="64">
        <f t="shared" si="11"/>
        <v>0</v>
      </c>
      <c r="E33" s="64">
        <f t="shared" si="12"/>
        <v>0</v>
      </c>
      <c r="F33" s="64">
        <f t="shared" si="13"/>
        <v>0</v>
      </c>
      <c r="G33" s="64">
        <f t="shared" si="14"/>
        <v>0</v>
      </c>
      <c r="H33" s="64">
        <f t="shared" si="15"/>
        <v>0</v>
      </c>
      <c r="I33" s="64">
        <f t="shared" si="16"/>
        <v>0</v>
      </c>
      <c r="J33" s="64">
        <f t="shared" si="17"/>
        <v>0</v>
      </c>
      <c r="K33" s="64">
        <f t="shared" si="18"/>
        <v>0</v>
      </c>
      <c r="L33" s="64">
        <f t="shared" si="19"/>
        <v>0</v>
      </c>
      <c r="M33" s="64">
        <f t="shared" si="20"/>
        <v>0</v>
      </c>
      <c r="N33" s="64">
        <f t="shared" si="21"/>
        <v>0</v>
      </c>
    </row>
    <row r="34" spans="1:14" s="150" customFormat="1" x14ac:dyDescent="0.3">
      <c r="A34" s="61" t="str">
        <f t="shared" si="9"/>
        <v>Name/Short Title</v>
      </c>
      <c r="B34" s="63">
        <f t="shared" si="23"/>
        <v>0</v>
      </c>
      <c r="C34" s="64">
        <f t="shared" si="10"/>
        <v>0</v>
      </c>
      <c r="D34" s="64">
        <f t="shared" si="11"/>
        <v>0</v>
      </c>
      <c r="E34" s="64">
        <f t="shared" si="12"/>
        <v>0</v>
      </c>
      <c r="F34" s="64">
        <f t="shared" si="13"/>
        <v>0</v>
      </c>
      <c r="G34" s="64">
        <f t="shared" si="14"/>
        <v>0</v>
      </c>
      <c r="H34" s="64">
        <f t="shared" si="15"/>
        <v>0</v>
      </c>
      <c r="I34" s="64">
        <f t="shared" si="16"/>
        <v>0</v>
      </c>
      <c r="J34" s="64">
        <f t="shared" si="17"/>
        <v>0</v>
      </c>
      <c r="K34" s="64">
        <f t="shared" si="18"/>
        <v>0</v>
      </c>
      <c r="L34" s="64">
        <f t="shared" si="19"/>
        <v>0</v>
      </c>
      <c r="M34" s="64">
        <f t="shared" si="20"/>
        <v>0</v>
      </c>
      <c r="N34" s="64">
        <f t="shared" si="21"/>
        <v>0</v>
      </c>
    </row>
    <row r="35" spans="1:14" s="150" customFormat="1" x14ac:dyDescent="0.3">
      <c r="A35" s="61" t="str">
        <f t="shared" si="9"/>
        <v>Name/Short Title</v>
      </c>
      <c r="B35" s="63">
        <f t="shared" si="23"/>
        <v>0</v>
      </c>
      <c r="C35" s="64">
        <f t="shared" si="10"/>
        <v>0</v>
      </c>
      <c r="D35" s="64">
        <f t="shared" si="11"/>
        <v>0</v>
      </c>
      <c r="E35" s="64">
        <f t="shared" si="12"/>
        <v>0</v>
      </c>
      <c r="F35" s="64">
        <f t="shared" si="13"/>
        <v>0</v>
      </c>
      <c r="G35" s="64">
        <f t="shared" si="14"/>
        <v>0</v>
      </c>
      <c r="H35" s="64">
        <f t="shared" si="15"/>
        <v>0</v>
      </c>
      <c r="I35" s="64">
        <f t="shared" si="16"/>
        <v>0</v>
      </c>
      <c r="J35" s="64">
        <f t="shared" si="17"/>
        <v>0</v>
      </c>
      <c r="K35" s="64">
        <f t="shared" si="18"/>
        <v>0</v>
      </c>
      <c r="L35" s="64">
        <f t="shared" si="19"/>
        <v>0</v>
      </c>
      <c r="M35" s="64">
        <f t="shared" si="20"/>
        <v>0</v>
      </c>
      <c r="N35" s="64">
        <f t="shared" si="21"/>
        <v>0</v>
      </c>
    </row>
    <row r="36" spans="1:14" x14ac:dyDescent="0.3">
      <c r="A36" s="61" t="str">
        <f t="shared" si="9"/>
        <v>Name/Short Title</v>
      </c>
      <c r="B36" s="63">
        <f t="shared" si="22"/>
        <v>0</v>
      </c>
      <c r="C36" s="64">
        <f t="shared" si="10"/>
        <v>0</v>
      </c>
      <c r="D36" s="64">
        <f t="shared" si="11"/>
        <v>0</v>
      </c>
      <c r="E36" s="64">
        <f t="shared" si="12"/>
        <v>0</v>
      </c>
      <c r="F36" s="64">
        <f t="shared" si="13"/>
        <v>0</v>
      </c>
      <c r="G36" s="64">
        <f t="shared" si="14"/>
        <v>0</v>
      </c>
      <c r="H36" s="64">
        <f t="shared" si="15"/>
        <v>0</v>
      </c>
      <c r="I36" s="64">
        <f t="shared" si="16"/>
        <v>0</v>
      </c>
      <c r="J36" s="64">
        <f t="shared" si="17"/>
        <v>0</v>
      </c>
      <c r="K36" s="64">
        <f t="shared" si="18"/>
        <v>0</v>
      </c>
      <c r="L36" s="64">
        <f t="shared" si="19"/>
        <v>0</v>
      </c>
      <c r="M36" s="64">
        <f t="shared" si="20"/>
        <v>0</v>
      </c>
      <c r="N36" s="64">
        <f t="shared" si="21"/>
        <v>0</v>
      </c>
    </row>
    <row r="37" spans="1:14" x14ac:dyDescent="0.3">
      <c r="A37" s="61" t="str">
        <f t="shared" si="9"/>
        <v>Name/Short Title</v>
      </c>
      <c r="B37" s="63">
        <f t="shared" si="22"/>
        <v>0</v>
      </c>
      <c r="C37" s="64">
        <f t="shared" si="10"/>
        <v>0</v>
      </c>
      <c r="D37" s="64">
        <f t="shared" si="11"/>
        <v>0</v>
      </c>
      <c r="E37" s="64">
        <f t="shared" si="12"/>
        <v>0</v>
      </c>
      <c r="F37" s="64">
        <f t="shared" si="13"/>
        <v>0</v>
      </c>
      <c r="G37" s="64">
        <f t="shared" si="14"/>
        <v>0</v>
      </c>
      <c r="H37" s="64">
        <f t="shared" si="15"/>
        <v>0</v>
      </c>
      <c r="I37" s="64">
        <f t="shared" si="16"/>
        <v>0</v>
      </c>
      <c r="J37" s="64">
        <f t="shared" si="17"/>
        <v>0</v>
      </c>
      <c r="K37" s="64">
        <f t="shared" si="18"/>
        <v>0</v>
      </c>
      <c r="L37" s="64">
        <f t="shared" si="19"/>
        <v>0</v>
      </c>
      <c r="M37" s="64">
        <f t="shared" si="20"/>
        <v>0</v>
      </c>
      <c r="N37" s="64">
        <f t="shared" si="21"/>
        <v>0</v>
      </c>
    </row>
    <row r="38" spans="1:14" x14ac:dyDescent="0.3">
      <c r="A38" s="61" t="str">
        <f t="shared" si="9"/>
        <v>Name/Short Title</v>
      </c>
      <c r="B38" s="63">
        <f t="shared" si="22"/>
        <v>0</v>
      </c>
      <c r="C38" s="64">
        <f t="shared" si="10"/>
        <v>0</v>
      </c>
      <c r="D38" s="64">
        <f t="shared" si="11"/>
        <v>0</v>
      </c>
      <c r="E38" s="64">
        <f t="shared" si="12"/>
        <v>0</v>
      </c>
      <c r="F38" s="64">
        <f t="shared" si="13"/>
        <v>0</v>
      </c>
      <c r="G38" s="64">
        <f t="shared" si="14"/>
        <v>0</v>
      </c>
      <c r="H38" s="64">
        <f t="shared" si="15"/>
        <v>0</v>
      </c>
      <c r="I38" s="64">
        <f t="shared" si="16"/>
        <v>0</v>
      </c>
      <c r="J38" s="64">
        <f t="shared" si="17"/>
        <v>0</v>
      </c>
      <c r="K38" s="64">
        <f t="shared" si="18"/>
        <v>0</v>
      </c>
      <c r="L38" s="64">
        <f t="shared" si="19"/>
        <v>0</v>
      </c>
      <c r="M38" s="64">
        <f t="shared" si="20"/>
        <v>0</v>
      </c>
      <c r="N38" s="64">
        <f t="shared" si="21"/>
        <v>0</v>
      </c>
    </row>
    <row r="39" spans="1:14" x14ac:dyDescent="0.3">
      <c r="A39" s="61" t="str">
        <f t="shared" si="9"/>
        <v>Name/Short Title</v>
      </c>
      <c r="B39" s="63">
        <f t="shared" ref="B39:B47" si="24">SUM(C39:N39)</f>
        <v>0</v>
      </c>
      <c r="C39" s="64">
        <f t="shared" si="10"/>
        <v>0</v>
      </c>
      <c r="D39" s="64">
        <f t="shared" si="11"/>
        <v>0</v>
      </c>
      <c r="E39" s="64">
        <f t="shared" si="12"/>
        <v>0</v>
      </c>
      <c r="F39" s="64">
        <f t="shared" si="13"/>
        <v>0</v>
      </c>
      <c r="G39" s="64">
        <f t="shared" si="14"/>
        <v>0</v>
      </c>
      <c r="H39" s="64">
        <f t="shared" si="15"/>
        <v>0</v>
      </c>
      <c r="I39" s="64">
        <f t="shared" si="16"/>
        <v>0</v>
      </c>
      <c r="J39" s="64">
        <f t="shared" si="17"/>
        <v>0</v>
      </c>
      <c r="K39" s="64">
        <f t="shared" si="18"/>
        <v>0</v>
      </c>
      <c r="L39" s="64">
        <f t="shared" si="19"/>
        <v>0</v>
      </c>
      <c r="M39" s="64">
        <f t="shared" si="20"/>
        <v>0</v>
      </c>
      <c r="N39" s="64">
        <f t="shared" si="21"/>
        <v>0</v>
      </c>
    </row>
    <row r="40" spans="1:14" x14ac:dyDescent="0.3">
      <c r="A40" s="61" t="str">
        <f t="shared" si="9"/>
        <v>Name/Short Title</v>
      </c>
      <c r="B40" s="63">
        <f t="shared" si="24"/>
        <v>0</v>
      </c>
      <c r="C40" s="64">
        <f t="shared" si="10"/>
        <v>0</v>
      </c>
      <c r="D40" s="64">
        <f t="shared" si="11"/>
        <v>0</v>
      </c>
      <c r="E40" s="64">
        <f t="shared" si="12"/>
        <v>0</v>
      </c>
      <c r="F40" s="64">
        <f t="shared" si="13"/>
        <v>0</v>
      </c>
      <c r="G40" s="64">
        <f t="shared" si="14"/>
        <v>0</v>
      </c>
      <c r="H40" s="64">
        <f t="shared" si="15"/>
        <v>0</v>
      </c>
      <c r="I40" s="64">
        <f t="shared" si="16"/>
        <v>0</v>
      </c>
      <c r="J40" s="64">
        <f t="shared" si="17"/>
        <v>0</v>
      </c>
      <c r="K40" s="64">
        <f t="shared" si="18"/>
        <v>0</v>
      </c>
      <c r="L40" s="64">
        <f t="shared" si="19"/>
        <v>0</v>
      </c>
      <c r="M40" s="64">
        <f t="shared" si="20"/>
        <v>0</v>
      </c>
      <c r="N40" s="64">
        <f t="shared" si="21"/>
        <v>0</v>
      </c>
    </row>
    <row r="41" spans="1:14" x14ac:dyDescent="0.3">
      <c r="A41" s="61" t="str">
        <f t="shared" si="9"/>
        <v>Name/Short Title</v>
      </c>
      <c r="B41" s="63">
        <f t="shared" si="24"/>
        <v>0</v>
      </c>
      <c r="C41" s="64">
        <f t="shared" si="10"/>
        <v>0</v>
      </c>
      <c r="D41" s="64">
        <f t="shared" si="11"/>
        <v>0</v>
      </c>
      <c r="E41" s="64">
        <f t="shared" si="12"/>
        <v>0</v>
      </c>
      <c r="F41" s="64">
        <f t="shared" si="13"/>
        <v>0</v>
      </c>
      <c r="G41" s="64">
        <f t="shared" si="14"/>
        <v>0</v>
      </c>
      <c r="H41" s="64">
        <f t="shared" si="15"/>
        <v>0</v>
      </c>
      <c r="I41" s="64">
        <f t="shared" si="16"/>
        <v>0</v>
      </c>
      <c r="J41" s="64">
        <f t="shared" si="17"/>
        <v>0</v>
      </c>
      <c r="K41" s="64">
        <f t="shared" si="18"/>
        <v>0</v>
      </c>
      <c r="L41" s="64">
        <f t="shared" si="19"/>
        <v>0</v>
      </c>
      <c r="M41" s="64">
        <f t="shared" si="20"/>
        <v>0</v>
      </c>
      <c r="N41" s="64">
        <f t="shared" si="21"/>
        <v>0</v>
      </c>
    </row>
    <row r="42" spans="1:14" x14ac:dyDescent="0.3">
      <c r="A42" s="61" t="str">
        <f t="shared" si="9"/>
        <v>Name/Short Title</v>
      </c>
      <c r="B42" s="63">
        <f t="shared" si="24"/>
        <v>0</v>
      </c>
      <c r="C42" s="64">
        <f t="shared" si="10"/>
        <v>0</v>
      </c>
      <c r="D42" s="64">
        <f t="shared" si="11"/>
        <v>0</v>
      </c>
      <c r="E42" s="64">
        <f t="shared" si="12"/>
        <v>0</v>
      </c>
      <c r="F42" s="64">
        <f t="shared" si="13"/>
        <v>0</v>
      </c>
      <c r="G42" s="64">
        <f t="shared" si="14"/>
        <v>0</v>
      </c>
      <c r="H42" s="64">
        <f t="shared" si="15"/>
        <v>0</v>
      </c>
      <c r="I42" s="64">
        <f t="shared" si="16"/>
        <v>0</v>
      </c>
      <c r="J42" s="64">
        <f t="shared" si="17"/>
        <v>0</v>
      </c>
      <c r="K42" s="64">
        <f t="shared" si="18"/>
        <v>0</v>
      </c>
      <c r="L42" s="64">
        <f t="shared" si="19"/>
        <v>0</v>
      </c>
      <c r="M42" s="64">
        <f t="shared" si="20"/>
        <v>0</v>
      </c>
      <c r="N42" s="64">
        <f t="shared" si="21"/>
        <v>0</v>
      </c>
    </row>
    <row r="43" spans="1:14" x14ac:dyDescent="0.3">
      <c r="A43" s="61" t="str">
        <f t="shared" si="9"/>
        <v>Name/Short Title</v>
      </c>
      <c r="B43" s="63">
        <f t="shared" si="24"/>
        <v>0</v>
      </c>
      <c r="C43" s="64">
        <f t="shared" si="10"/>
        <v>0</v>
      </c>
      <c r="D43" s="64">
        <f t="shared" si="11"/>
        <v>0</v>
      </c>
      <c r="E43" s="64">
        <f t="shared" si="12"/>
        <v>0</v>
      </c>
      <c r="F43" s="64">
        <f t="shared" si="13"/>
        <v>0</v>
      </c>
      <c r="G43" s="64">
        <f t="shared" si="14"/>
        <v>0</v>
      </c>
      <c r="H43" s="64">
        <f t="shared" si="15"/>
        <v>0</v>
      </c>
      <c r="I43" s="64">
        <f t="shared" si="16"/>
        <v>0</v>
      </c>
      <c r="J43" s="64">
        <f t="shared" si="17"/>
        <v>0</v>
      </c>
      <c r="K43" s="64">
        <f t="shared" si="18"/>
        <v>0</v>
      </c>
      <c r="L43" s="64">
        <f t="shared" si="19"/>
        <v>0</v>
      </c>
      <c r="M43" s="64">
        <f t="shared" si="20"/>
        <v>0</v>
      </c>
      <c r="N43" s="64">
        <f t="shared" si="21"/>
        <v>0</v>
      </c>
    </row>
    <row r="44" spans="1:14" x14ac:dyDescent="0.3">
      <c r="A44" s="61" t="str">
        <f t="shared" si="9"/>
        <v>Name/Short Title</v>
      </c>
      <c r="B44" s="63">
        <f t="shared" si="24"/>
        <v>0</v>
      </c>
      <c r="C44" s="64">
        <f t="shared" si="10"/>
        <v>0</v>
      </c>
      <c r="D44" s="64">
        <f t="shared" si="11"/>
        <v>0</v>
      </c>
      <c r="E44" s="64">
        <f t="shared" si="12"/>
        <v>0</v>
      </c>
      <c r="F44" s="64">
        <f t="shared" si="13"/>
        <v>0</v>
      </c>
      <c r="G44" s="64">
        <f t="shared" si="14"/>
        <v>0</v>
      </c>
      <c r="H44" s="64">
        <f t="shared" si="15"/>
        <v>0</v>
      </c>
      <c r="I44" s="64">
        <f t="shared" si="16"/>
        <v>0</v>
      </c>
      <c r="J44" s="64">
        <f t="shared" si="17"/>
        <v>0</v>
      </c>
      <c r="K44" s="64">
        <f t="shared" si="18"/>
        <v>0</v>
      </c>
      <c r="L44" s="64">
        <f t="shared" si="19"/>
        <v>0</v>
      </c>
      <c r="M44" s="64">
        <f t="shared" si="20"/>
        <v>0</v>
      </c>
      <c r="N44" s="64">
        <f t="shared" si="21"/>
        <v>0</v>
      </c>
    </row>
    <row r="45" spans="1:14" x14ac:dyDescent="0.3">
      <c r="A45" s="61" t="str">
        <f t="shared" si="9"/>
        <v>Name/Short Title</v>
      </c>
      <c r="B45" s="63">
        <f t="shared" si="24"/>
        <v>0</v>
      </c>
      <c r="C45" s="64">
        <f t="shared" si="10"/>
        <v>0</v>
      </c>
      <c r="D45" s="64">
        <f t="shared" si="11"/>
        <v>0</v>
      </c>
      <c r="E45" s="64">
        <f t="shared" si="12"/>
        <v>0</v>
      </c>
      <c r="F45" s="64">
        <f t="shared" si="13"/>
        <v>0</v>
      </c>
      <c r="G45" s="64">
        <f t="shared" si="14"/>
        <v>0</v>
      </c>
      <c r="H45" s="64">
        <f t="shared" si="15"/>
        <v>0</v>
      </c>
      <c r="I45" s="64">
        <f t="shared" si="16"/>
        <v>0</v>
      </c>
      <c r="J45" s="64">
        <f t="shared" si="17"/>
        <v>0</v>
      </c>
      <c r="K45" s="64">
        <f t="shared" si="18"/>
        <v>0</v>
      </c>
      <c r="L45" s="64">
        <f t="shared" si="19"/>
        <v>0</v>
      </c>
      <c r="M45" s="64">
        <f t="shared" si="20"/>
        <v>0</v>
      </c>
      <c r="N45" s="64">
        <f t="shared" si="21"/>
        <v>0</v>
      </c>
    </row>
    <row r="46" spans="1:14" x14ac:dyDescent="0.3">
      <c r="A46" s="61" t="str">
        <f t="shared" si="9"/>
        <v>Name/Short Title</v>
      </c>
      <c r="B46" s="63">
        <f t="shared" si="24"/>
        <v>0</v>
      </c>
      <c r="C46" s="64">
        <f t="shared" si="10"/>
        <v>0</v>
      </c>
      <c r="D46" s="64">
        <f t="shared" si="11"/>
        <v>0</v>
      </c>
      <c r="E46" s="64">
        <f t="shared" si="12"/>
        <v>0</v>
      </c>
      <c r="F46" s="64">
        <f t="shared" si="13"/>
        <v>0</v>
      </c>
      <c r="G46" s="64">
        <f t="shared" si="14"/>
        <v>0</v>
      </c>
      <c r="H46" s="64">
        <f t="shared" si="15"/>
        <v>0</v>
      </c>
      <c r="I46" s="64">
        <f t="shared" si="16"/>
        <v>0</v>
      </c>
      <c r="J46" s="64">
        <f t="shared" si="17"/>
        <v>0</v>
      </c>
      <c r="K46" s="64">
        <f t="shared" si="18"/>
        <v>0</v>
      </c>
      <c r="L46" s="64">
        <f t="shared" si="19"/>
        <v>0</v>
      </c>
      <c r="M46" s="64">
        <f t="shared" si="20"/>
        <v>0</v>
      </c>
      <c r="N46" s="64">
        <f t="shared" si="21"/>
        <v>0</v>
      </c>
    </row>
    <row r="47" spans="1:14" x14ac:dyDescent="0.3">
      <c r="A47" s="61" t="str">
        <f t="shared" si="9"/>
        <v>Name/Short Title</v>
      </c>
      <c r="B47" s="63">
        <f t="shared" si="24"/>
        <v>0</v>
      </c>
      <c r="C47" s="64">
        <f t="shared" si="10"/>
        <v>0</v>
      </c>
      <c r="D47" s="64">
        <f t="shared" si="11"/>
        <v>0</v>
      </c>
      <c r="E47" s="64">
        <f t="shared" si="12"/>
        <v>0</v>
      </c>
      <c r="F47" s="64">
        <f t="shared" si="13"/>
        <v>0</v>
      </c>
      <c r="G47" s="64">
        <f t="shared" si="14"/>
        <v>0</v>
      </c>
      <c r="H47" s="64">
        <f t="shared" si="15"/>
        <v>0</v>
      </c>
      <c r="I47" s="64">
        <f t="shared" si="16"/>
        <v>0</v>
      </c>
      <c r="J47" s="64">
        <f t="shared" si="17"/>
        <v>0</v>
      </c>
      <c r="K47" s="64">
        <f t="shared" si="18"/>
        <v>0</v>
      </c>
      <c r="L47" s="64">
        <f t="shared" si="19"/>
        <v>0</v>
      </c>
      <c r="M47" s="64">
        <f t="shared" si="20"/>
        <v>0</v>
      </c>
      <c r="N47" s="64">
        <f t="shared" si="21"/>
        <v>0</v>
      </c>
    </row>
    <row r="48" spans="1:14" x14ac:dyDescent="0.3">
      <c r="A48" s="61"/>
      <c r="B48" s="61"/>
      <c r="C48" s="65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x14ac:dyDescent="0.3">
      <c r="A49" s="61" t="s">
        <v>33</v>
      </c>
      <c r="B49" s="66">
        <f t="shared" ref="B49:N49" si="25">SUM(B26:B47)</f>
        <v>0</v>
      </c>
      <c r="C49" s="66">
        <f t="shared" si="25"/>
        <v>0</v>
      </c>
      <c r="D49" s="66">
        <f t="shared" si="25"/>
        <v>0</v>
      </c>
      <c r="E49" s="66">
        <f t="shared" si="25"/>
        <v>0</v>
      </c>
      <c r="F49" s="66">
        <f t="shared" si="25"/>
        <v>0</v>
      </c>
      <c r="G49" s="66">
        <f t="shared" si="25"/>
        <v>0</v>
      </c>
      <c r="H49" s="66">
        <f t="shared" si="25"/>
        <v>0</v>
      </c>
      <c r="I49" s="66">
        <f t="shared" si="25"/>
        <v>0</v>
      </c>
      <c r="J49" s="66">
        <f t="shared" si="25"/>
        <v>0</v>
      </c>
      <c r="K49" s="66">
        <f t="shared" si="25"/>
        <v>0</v>
      </c>
      <c r="L49" s="66">
        <f t="shared" si="25"/>
        <v>0</v>
      </c>
      <c r="M49" s="66">
        <f t="shared" si="25"/>
        <v>0</v>
      </c>
      <c r="N49" s="66">
        <f t="shared" si="25"/>
        <v>0</v>
      </c>
    </row>
    <row r="50" spans="1:14" x14ac:dyDescent="0.3">
      <c r="A50" s="61" t="s">
        <v>34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x14ac:dyDescent="0.3">
      <c r="A52" s="164" t="s">
        <v>39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</row>
    <row r="53" spans="1:14" x14ac:dyDescent="0.3">
      <c r="A53" s="61"/>
      <c r="B53" s="62" t="s">
        <v>10</v>
      </c>
      <c r="C53" s="62" t="s">
        <v>11</v>
      </c>
      <c r="D53" s="62" t="s">
        <v>12</v>
      </c>
      <c r="E53" s="62" t="s">
        <v>13</v>
      </c>
      <c r="F53" s="62" t="s">
        <v>14</v>
      </c>
      <c r="G53" s="62" t="s">
        <v>15</v>
      </c>
      <c r="H53" s="62" t="s">
        <v>16</v>
      </c>
      <c r="I53" s="62" t="s">
        <v>17</v>
      </c>
      <c r="J53" s="62" t="s">
        <v>18</v>
      </c>
      <c r="K53" s="62" t="s">
        <v>19</v>
      </c>
      <c r="L53" s="62" t="s">
        <v>20</v>
      </c>
      <c r="M53" s="62" t="s">
        <v>21</v>
      </c>
      <c r="N53" s="62" t="s">
        <v>22</v>
      </c>
    </row>
    <row r="54" spans="1:14" x14ac:dyDescent="0.3">
      <c r="A54" s="61" t="str">
        <f t="shared" ref="A54:A75" si="26">A2</f>
        <v>Name/Short Title</v>
      </c>
      <c r="B54" s="63">
        <f>SUM(C54:N54)</f>
        <v>0</v>
      </c>
      <c r="C54" s="64">
        <f t="shared" ref="C54:C75" si="27">IF($F2=1,$I2,0)</f>
        <v>0</v>
      </c>
      <c r="D54" s="64">
        <f t="shared" ref="D54:D75" si="28">IF($F2=2,$I2,0)</f>
        <v>0</v>
      </c>
      <c r="E54" s="64">
        <f t="shared" ref="E54:E75" si="29">IF($F2=3,$I2,0)</f>
        <v>0</v>
      </c>
      <c r="F54" s="64">
        <f t="shared" ref="F54:F75" si="30">IF($F2=4,$I2,0)</f>
        <v>0</v>
      </c>
      <c r="G54" s="64">
        <f t="shared" ref="G54:G75" si="31">IF($F2=5,$I2,0)</f>
        <v>0</v>
      </c>
      <c r="H54" s="64">
        <f t="shared" ref="H54:H75" si="32">IF($F2=6,$I2,0)</f>
        <v>0</v>
      </c>
      <c r="I54" s="64">
        <f t="shared" ref="I54:I75" si="33">IF($F2=7,$I2,0)</f>
        <v>0</v>
      </c>
      <c r="J54" s="64">
        <f t="shared" ref="J54:J75" si="34">IF($F2=8,$I2,0)</f>
        <v>0</v>
      </c>
      <c r="K54" s="64">
        <f t="shared" ref="K54:K75" si="35">IF($F2=9,$I2,0)</f>
        <v>0</v>
      </c>
      <c r="L54" s="64">
        <f t="shared" ref="L54:L75" si="36">IF($F2=10,$I2,0)</f>
        <v>0</v>
      </c>
      <c r="M54" s="64">
        <f t="shared" ref="M54:M75" si="37">IF($F2=11,$I2,0)</f>
        <v>0</v>
      </c>
      <c r="N54" s="64">
        <f t="shared" ref="N54:N75" si="38">IF($F2=12,$I2,0)</f>
        <v>0</v>
      </c>
    </row>
    <row r="55" spans="1:14" x14ac:dyDescent="0.3">
      <c r="A55" s="61" t="str">
        <f t="shared" si="26"/>
        <v>Name/Short Title</v>
      </c>
      <c r="B55" s="63">
        <f t="shared" ref="B55:B65" si="39">SUM(C55:N55)</f>
        <v>0</v>
      </c>
      <c r="C55" s="64">
        <f t="shared" si="27"/>
        <v>0</v>
      </c>
      <c r="D55" s="64">
        <f t="shared" si="28"/>
        <v>0</v>
      </c>
      <c r="E55" s="64">
        <f t="shared" si="29"/>
        <v>0</v>
      </c>
      <c r="F55" s="64">
        <f t="shared" si="30"/>
        <v>0</v>
      </c>
      <c r="G55" s="64">
        <f t="shared" si="31"/>
        <v>0</v>
      </c>
      <c r="H55" s="64">
        <f t="shared" si="32"/>
        <v>0</v>
      </c>
      <c r="I55" s="64">
        <f t="shared" si="33"/>
        <v>0</v>
      </c>
      <c r="J55" s="64">
        <f t="shared" si="34"/>
        <v>0</v>
      </c>
      <c r="K55" s="64">
        <f t="shared" si="35"/>
        <v>0</v>
      </c>
      <c r="L55" s="64">
        <f t="shared" si="36"/>
        <v>0</v>
      </c>
      <c r="M55" s="64">
        <f t="shared" si="37"/>
        <v>0</v>
      </c>
      <c r="N55" s="64">
        <f t="shared" si="38"/>
        <v>0</v>
      </c>
    </row>
    <row r="56" spans="1:14" x14ac:dyDescent="0.3">
      <c r="A56" s="61" t="str">
        <f t="shared" si="26"/>
        <v>Name/Short Title</v>
      </c>
      <c r="B56" s="63">
        <f t="shared" si="39"/>
        <v>0</v>
      </c>
      <c r="C56" s="64">
        <f t="shared" si="27"/>
        <v>0</v>
      </c>
      <c r="D56" s="64">
        <f t="shared" si="28"/>
        <v>0</v>
      </c>
      <c r="E56" s="64">
        <f t="shared" si="29"/>
        <v>0</v>
      </c>
      <c r="F56" s="64">
        <f t="shared" si="30"/>
        <v>0</v>
      </c>
      <c r="G56" s="64">
        <f t="shared" si="31"/>
        <v>0</v>
      </c>
      <c r="H56" s="64">
        <f t="shared" si="32"/>
        <v>0</v>
      </c>
      <c r="I56" s="64">
        <f t="shared" si="33"/>
        <v>0</v>
      </c>
      <c r="J56" s="64">
        <f t="shared" si="34"/>
        <v>0</v>
      </c>
      <c r="K56" s="64">
        <f t="shared" si="35"/>
        <v>0</v>
      </c>
      <c r="L56" s="64">
        <f t="shared" si="36"/>
        <v>0</v>
      </c>
      <c r="M56" s="64">
        <f t="shared" si="37"/>
        <v>0</v>
      </c>
      <c r="N56" s="64">
        <f t="shared" si="38"/>
        <v>0</v>
      </c>
    </row>
    <row r="57" spans="1:14" x14ac:dyDescent="0.3">
      <c r="A57" s="61" t="str">
        <f t="shared" si="26"/>
        <v>Name/Short Title</v>
      </c>
      <c r="B57" s="63">
        <f t="shared" si="39"/>
        <v>0</v>
      </c>
      <c r="C57" s="64">
        <f t="shared" si="27"/>
        <v>0</v>
      </c>
      <c r="D57" s="64">
        <f t="shared" si="28"/>
        <v>0</v>
      </c>
      <c r="E57" s="64">
        <f t="shared" si="29"/>
        <v>0</v>
      </c>
      <c r="F57" s="64">
        <f t="shared" si="30"/>
        <v>0</v>
      </c>
      <c r="G57" s="64">
        <f t="shared" si="31"/>
        <v>0</v>
      </c>
      <c r="H57" s="64">
        <f t="shared" si="32"/>
        <v>0</v>
      </c>
      <c r="I57" s="64">
        <f t="shared" si="33"/>
        <v>0</v>
      </c>
      <c r="J57" s="64">
        <f t="shared" si="34"/>
        <v>0</v>
      </c>
      <c r="K57" s="64">
        <f t="shared" si="35"/>
        <v>0</v>
      </c>
      <c r="L57" s="64">
        <f t="shared" si="36"/>
        <v>0</v>
      </c>
      <c r="M57" s="64">
        <f t="shared" si="37"/>
        <v>0</v>
      </c>
      <c r="N57" s="64">
        <f t="shared" si="38"/>
        <v>0</v>
      </c>
    </row>
    <row r="58" spans="1:14" x14ac:dyDescent="0.3">
      <c r="A58" s="61" t="str">
        <f t="shared" si="26"/>
        <v>Name/Short Title</v>
      </c>
      <c r="B58" s="63">
        <f t="shared" si="39"/>
        <v>0</v>
      </c>
      <c r="C58" s="64">
        <f t="shared" si="27"/>
        <v>0</v>
      </c>
      <c r="D58" s="64">
        <f t="shared" si="28"/>
        <v>0</v>
      </c>
      <c r="E58" s="64">
        <f t="shared" si="29"/>
        <v>0</v>
      </c>
      <c r="F58" s="64">
        <f t="shared" si="30"/>
        <v>0</v>
      </c>
      <c r="G58" s="64">
        <f t="shared" si="31"/>
        <v>0</v>
      </c>
      <c r="H58" s="64">
        <f t="shared" si="32"/>
        <v>0</v>
      </c>
      <c r="I58" s="64">
        <f t="shared" si="33"/>
        <v>0</v>
      </c>
      <c r="J58" s="64">
        <f t="shared" si="34"/>
        <v>0</v>
      </c>
      <c r="K58" s="64">
        <f t="shared" si="35"/>
        <v>0</v>
      </c>
      <c r="L58" s="64">
        <f t="shared" si="36"/>
        <v>0</v>
      </c>
      <c r="M58" s="64">
        <f t="shared" si="37"/>
        <v>0</v>
      </c>
      <c r="N58" s="64">
        <f t="shared" si="38"/>
        <v>0</v>
      </c>
    </row>
    <row r="59" spans="1:14" s="150" customFormat="1" x14ac:dyDescent="0.3">
      <c r="A59" s="61" t="str">
        <f t="shared" si="26"/>
        <v>Name/Short Title</v>
      </c>
      <c r="B59" s="63">
        <f t="shared" ref="B59:B62" si="40">SUM(C59:N59)</f>
        <v>0</v>
      </c>
      <c r="C59" s="64">
        <f t="shared" si="27"/>
        <v>0</v>
      </c>
      <c r="D59" s="64">
        <f t="shared" si="28"/>
        <v>0</v>
      </c>
      <c r="E59" s="64">
        <f t="shared" si="29"/>
        <v>0</v>
      </c>
      <c r="F59" s="64">
        <f t="shared" si="30"/>
        <v>0</v>
      </c>
      <c r="G59" s="64">
        <f t="shared" si="31"/>
        <v>0</v>
      </c>
      <c r="H59" s="64">
        <f t="shared" si="32"/>
        <v>0</v>
      </c>
      <c r="I59" s="64">
        <f t="shared" si="33"/>
        <v>0</v>
      </c>
      <c r="J59" s="64">
        <f t="shared" si="34"/>
        <v>0</v>
      </c>
      <c r="K59" s="64">
        <f t="shared" si="35"/>
        <v>0</v>
      </c>
      <c r="L59" s="64">
        <f t="shared" si="36"/>
        <v>0</v>
      </c>
      <c r="M59" s="64">
        <f t="shared" si="37"/>
        <v>0</v>
      </c>
      <c r="N59" s="64">
        <f t="shared" si="38"/>
        <v>0</v>
      </c>
    </row>
    <row r="60" spans="1:14" s="150" customFormat="1" x14ac:dyDescent="0.3">
      <c r="A60" s="61" t="str">
        <f t="shared" si="26"/>
        <v>Name/Short Title</v>
      </c>
      <c r="B60" s="63">
        <f t="shared" si="40"/>
        <v>0</v>
      </c>
      <c r="C60" s="64">
        <f t="shared" si="27"/>
        <v>0</v>
      </c>
      <c r="D60" s="64">
        <f t="shared" si="28"/>
        <v>0</v>
      </c>
      <c r="E60" s="64">
        <f t="shared" si="29"/>
        <v>0</v>
      </c>
      <c r="F60" s="64">
        <f t="shared" si="30"/>
        <v>0</v>
      </c>
      <c r="G60" s="64">
        <f t="shared" si="31"/>
        <v>0</v>
      </c>
      <c r="H60" s="64">
        <f t="shared" si="32"/>
        <v>0</v>
      </c>
      <c r="I60" s="64">
        <f t="shared" si="33"/>
        <v>0</v>
      </c>
      <c r="J60" s="64">
        <f t="shared" si="34"/>
        <v>0</v>
      </c>
      <c r="K60" s="64">
        <f t="shared" si="35"/>
        <v>0</v>
      </c>
      <c r="L60" s="64">
        <f t="shared" si="36"/>
        <v>0</v>
      </c>
      <c r="M60" s="64">
        <f t="shared" si="37"/>
        <v>0</v>
      </c>
      <c r="N60" s="64">
        <f t="shared" si="38"/>
        <v>0</v>
      </c>
    </row>
    <row r="61" spans="1:14" s="150" customFormat="1" x14ac:dyDescent="0.3">
      <c r="A61" s="61" t="str">
        <f t="shared" si="26"/>
        <v>Name/Short Title</v>
      </c>
      <c r="B61" s="63">
        <f t="shared" si="40"/>
        <v>0</v>
      </c>
      <c r="C61" s="64">
        <f t="shared" si="27"/>
        <v>0</v>
      </c>
      <c r="D61" s="64">
        <f t="shared" si="28"/>
        <v>0</v>
      </c>
      <c r="E61" s="64">
        <f t="shared" si="29"/>
        <v>0</v>
      </c>
      <c r="F61" s="64">
        <f t="shared" si="30"/>
        <v>0</v>
      </c>
      <c r="G61" s="64">
        <f t="shared" si="31"/>
        <v>0</v>
      </c>
      <c r="H61" s="64">
        <f t="shared" si="32"/>
        <v>0</v>
      </c>
      <c r="I61" s="64">
        <f t="shared" si="33"/>
        <v>0</v>
      </c>
      <c r="J61" s="64">
        <f t="shared" si="34"/>
        <v>0</v>
      </c>
      <c r="K61" s="64">
        <f t="shared" si="35"/>
        <v>0</v>
      </c>
      <c r="L61" s="64">
        <f t="shared" si="36"/>
        <v>0</v>
      </c>
      <c r="M61" s="64">
        <f t="shared" si="37"/>
        <v>0</v>
      </c>
      <c r="N61" s="64">
        <f t="shared" si="38"/>
        <v>0</v>
      </c>
    </row>
    <row r="62" spans="1:14" s="150" customFormat="1" x14ac:dyDescent="0.3">
      <c r="A62" s="61" t="str">
        <f t="shared" si="26"/>
        <v>Name/Short Title</v>
      </c>
      <c r="B62" s="63">
        <f t="shared" si="40"/>
        <v>0</v>
      </c>
      <c r="C62" s="64">
        <f t="shared" si="27"/>
        <v>0</v>
      </c>
      <c r="D62" s="64">
        <f t="shared" si="28"/>
        <v>0</v>
      </c>
      <c r="E62" s="64">
        <f t="shared" si="29"/>
        <v>0</v>
      </c>
      <c r="F62" s="64">
        <f t="shared" si="30"/>
        <v>0</v>
      </c>
      <c r="G62" s="64">
        <f t="shared" si="31"/>
        <v>0</v>
      </c>
      <c r="H62" s="64">
        <f t="shared" si="32"/>
        <v>0</v>
      </c>
      <c r="I62" s="64">
        <f t="shared" si="33"/>
        <v>0</v>
      </c>
      <c r="J62" s="64">
        <f t="shared" si="34"/>
        <v>0</v>
      </c>
      <c r="K62" s="64">
        <f t="shared" si="35"/>
        <v>0</v>
      </c>
      <c r="L62" s="64">
        <f t="shared" si="36"/>
        <v>0</v>
      </c>
      <c r="M62" s="64">
        <f t="shared" si="37"/>
        <v>0</v>
      </c>
      <c r="N62" s="64">
        <f t="shared" si="38"/>
        <v>0</v>
      </c>
    </row>
    <row r="63" spans="1:14" s="150" customFormat="1" x14ac:dyDescent="0.3">
      <c r="A63" s="61" t="str">
        <f t="shared" si="26"/>
        <v>Name/Short Title</v>
      </c>
      <c r="B63" s="63">
        <f t="shared" ref="B63" si="41">SUM(C63:N63)</f>
        <v>0</v>
      </c>
      <c r="C63" s="64">
        <f t="shared" si="27"/>
        <v>0</v>
      </c>
      <c r="D63" s="64">
        <f t="shared" si="28"/>
        <v>0</v>
      </c>
      <c r="E63" s="64">
        <f t="shared" si="29"/>
        <v>0</v>
      </c>
      <c r="F63" s="64">
        <f t="shared" si="30"/>
        <v>0</v>
      </c>
      <c r="G63" s="64">
        <f t="shared" si="31"/>
        <v>0</v>
      </c>
      <c r="H63" s="64">
        <f t="shared" si="32"/>
        <v>0</v>
      </c>
      <c r="I63" s="64">
        <f t="shared" si="33"/>
        <v>0</v>
      </c>
      <c r="J63" s="64">
        <f t="shared" si="34"/>
        <v>0</v>
      </c>
      <c r="K63" s="64">
        <f t="shared" si="35"/>
        <v>0</v>
      </c>
      <c r="L63" s="64">
        <f t="shared" si="36"/>
        <v>0</v>
      </c>
      <c r="M63" s="64">
        <f t="shared" si="37"/>
        <v>0</v>
      </c>
      <c r="N63" s="64">
        <f t="shared" si="38"/>
        <v>0</v>
      </c>
    </row>
    <row r="64" spans="1:14" x14ac:dyDescent="0.3">
      <c r="A64" s="61" t="str">
        <f t="shared" si="26"/>
        <v>Name/Short Title</v>
      </c>
      <c r="B64" s="63">
        <f t="shared" si="39"/>
        <v>0</v>
      </c>
      <c r="C64" s="64">
        <f t="shared" si="27"/>
        <v>0</v>
      </c>
      <c r="D64" s="64">
        <f t="shared" si="28"/>
        <v>0</v>
      </c>
      <c r="E64" s="64">
        <f t="shared" si="29"/>
        <v>0</v>
      </c>
      <c r="F64" s="64">
        <f t="shared" si="30"/>
        <v>0</v>
      </c>
      <c r="G64" s="64">
        <f t="shared" si="31"/>
        <v>0</v>
      </c>
      <c r="H64" s="64">
        <f t="shared" si="32"/>
        <v>0</v>
      </c>
      <c r="I64" s="64">
        <f t="shared" si="33"/>
        <v>0</v>
      </c>
      <c r="J64" s="64">
        <f t="shared" si="34"/>
        <v>0</v>
      </c>
      <c r="K64" s="64">
        <f t="shared" si="35"/>
        <v>0</v>
      </c>
      <c r="L64" s="64">
        <f t="shared" si="36"/>
        <v>0</v>
      </c>
      <c r="M64" s="64">
        <f t="shared" si="37"/>
        <v>0</v>
      </c>
      <c r="N64" s="64">
        <f t="shared" si="38"/>
        <v>0</v>
      </c>
    </row>
    <row r="65" spans="1:14" x14ac:dyDescent="0.3">
      <c r="A65" s="61" t="str">
        <f t="shared" si="26"/>
        <v>Name/Short Title</v>
      </c>
      <c r="B65" s="63">
        <f t="shared" si="39"/>
        <v>0</v>
      </c>
      <c r="C65" s="64">
        <f t="shared" si="27"/>
        <v>0</v>
      </c>
      <c r="D65" s="64">
        <f t="shared" si="28"/>
        <v>0</v>
      </c>
      <c r="E65" s="64">
        <f t="shared" si="29"/>
        <v>0</v>
      </c>
      <c r="F65" s="64">
        <f t="shared" si="30"/>
        <v>0</v>
      </c>
      <c r="G65" s="64">
        <f t="shared" si="31"/>
        <v>0</v>
      </c>
      <c r="H65" s="64">
        <f t="shared" si="32"/>
        <v>0</v>
      </c>
      <c r="I65" s="64">
        <f t="shared" si="33"/>
        <v>0</v>
      </c>
      <c r="J65" s="64">
        <f t="shared" si="34"/>
        <v>0</v>
      </c>
      <c r="K65" s="64">
        <f t="shared" si="35"/>
        <v>0</v>
      </c>
      <c r="L65" s="64">
        <f t="shared" si="36"/>
        <v>0</v>
      </c>
      <c r="M65" s="64">
        <f t="shared" si="37"/>
        <v>0</v>
      </c>
      <c r="N65" s="64">
        <f t="shared" si="38"/>
        <v>0</v>
      </c>
    </row>
    <row r="66" spans="1:14" x14ac:dyDescent="0.3">
      <c r="A66" s="61" t="str">
        <f t="shared" si="26"/>
        <v>Name/Short Title</v>
      </c>
      <c r="B66" s="63">
        <f t="shared" ref="B66:B75" si="42">SUM(C66:N66)</f>
        <v>0</v>
      </c>
      <c r="C66" s="64">
        <f t="shared" si="27"/>
        <v>0</v>
      </c>
      <c r="D66" s="64">
        <f t="shared" si="28"/>
        <v>0</v>
      </c>
      <c r="E66" s="64">
        <f t="shared" si="29"/>
        <v>0</v>
      </c>
      <c r="F66" s="64">
        <f t="shared" si="30"/>
        <v>0</v>
      </c>
      <c r="G66" s="64">
        <f t="shared" si="31"/>
        <v>0</v>
      </c>
      <c r="H66" s="64">
        <f t="shared" si="32"/>
        <v>0</v>
      </c>
      <c r="I66" s="64">
        <f t="shared" si="33"/>
        <v>0</v>
      </c>
      <c r="J66" s="64">
        <f t="shared" si="34"/>
        <v>0</v>
      </c>
      <c r="K66" s="64">
        <f t="shared" si="35"/>
        <v>0</v>
      </c>
      <c r="L66" s="64">
        <f t="shared" si="36"/>
        <v>0</v>
      </c>
      <c r="M66" s="64">
        <f t="shared" si="37"/>
        <v>0</v>
      </c>
      <c r="N66" s="64">
        <f t="shared" si="38"/>
        <v>0</v>
      </c>
    </row>
    <row r="67" spans="1:14" x14ac:dyDescent="0.3">
      <c r="A67" s="61" t="str">
        <f t="shared" si="26"/>
        <v>Name/Short Title</v>
      </c>
      <c r="B67" s="63">
        <f t="shared" si="42"/>
        <v>0</v>
      </c>
      <c r="C67" s="64">
        <f t="shared" si="27"/>
        <v>0</v>
      </c>
      <c r="D67" s="64">
        <f t="shared" si="28"/>
        <v>0</v>
      </c>
      <c r="E67" s="64">
        <f t="shared" si="29"/>
        <v>0</v>
      </c>
      <c r="F67" s="64">
        <f t="shared" si="30"/>
        <v>0</v>
      </c>
      <c r="G67" s="64">
        <f t="shared" si="31"/>
        <v>0</v>
      </c>
      <c r="H67" s="64">
        <f t="shared" si="32"/>
        <v>0</v>
      </c>
      <c r="I67" s="64">
        <f t="shared" si="33"/>
        <v>0</v>
      </c>
      <c r="J67" s="64">
        <f t="shared" si="34"/>
        <v>0</v>
      </c>
      <c r="K67" s="64">
        <f t="shared" si="35"/>
        <v>0</v>
      </c>
      <c r="L67" s="64">
        <f t="shared" si="36"/>
        <v>0</v>
      </c>
      <c r="M67" s="64">
        <f t="shared" si="37"/>
        <v>0</v>
      </c>
      <c r="N67" s="64">
        <f t="shared" si="38"/>
        <v>0</v>
      </c>
    </row>
    <row r="68" spans="1:14" x14ac:dyDescent="0.3">
      <c r="A68" s="61" t="str">
        <f t="shared" si="26"/>
        <v>Name/Short Title</v>
      </c>
      <c r="B68" s="63">
        <f t="shared" si="42"/>
        <v>0</v>
      </c>
      <c r="C68" s="64">
        <f t="shared" si="27"/>
        <v>0</v>
      </c>
      <c r="D68" s="64">
        <f t="shared" si="28"/>
        <v>0</v>
      </c>
      <c r="E68" s="64">
        <f t="shared" si="29"/>
        <v>0</v>
      </c>
      <c r="F68" s="64">
        <f t="shared" si="30"/>
        <v>0</v>
      </c>
      <c r="G68" s="64">
        <f t="shared" si="31"/>
        <v>0</v>
      </c>
      <c r="H68" s="64">
        <f t="shared" si="32"/>
        <v>0</v>
      </c>
      <c r="I68" s="64">
        <f t="shared" si="33"/>
        <v>0</v>
      </c>
      <c r="J68" s="64">
        <f t="shared" si="34"/>
        <v>0</v>
      </c>
      <c r="K68" s="64">
        <f t="shared" si="35"/>
        <v>0</v>
      </c>
      <c r="L68" s="64">
        <f t="shared" si="36"/>
        <v>0</v>
      </c>
      <c r="M68" s="64">
        <f t="shared" si="37"/>
        <v>0</v>
      </c>
      <c r="N68" s="64">
        <f t="shared" si="38"/>
        <v>0</v>
      </c>
    </row>
    <row r="69" spans="1:14" x14ac:dyDescent="0.3">
      <c r="A69" s="61" t="str">
        <f t="shared" si="26"/>
        <v>Name/Short Title</v>
      </c>
      <c r="B69" s="63">
        <f t="shared" si="42"/>
        <v>0</v>
      </c>
      <c r="C69" s="64">
        <f t="shared" si="27"/>
        <v>0</v>
      </c>
      <c r="D69" s="64">
        <f t="shared" si="28"/>
        <v>0</v>
      </c>
      <c r="E69" s="64">
        <f t="shared" si="29"/>
        <v>0</v>
      </c>
      <c r="F69" s="64">
        <f t="shared" si="30"/>
        <v>0</v>
      </c>
      <c r="G69" s="64">
        <f t="shared" si="31"/>
        <v>0</v>
      </c>
      <c r="H69" s="64">
        <f t="shared" si="32"/>
        <v>0</v>
      </c>
      <c r="I69" s="64">
        <f t="shared" si="33"/>
        <v>0</v>
      </c>
      <c r="J69" s="64">
        <f t="shared" si="34"/>
        <v>0</v>
      </c>
      <c r="K69" s="64">
        <f t="shared" si="35"/>
        <v>0</v>
      </c>
      <c r="L69" s="64">
        <f t="shared" si="36"/>
        <v>0</v>
      </c>
      <c r="M69" s="64">
        <f t="shared" si="37"/>
        <v>0</v>
      </c>
      <c r="N69" s="64">
        <f t="shared" si="38"/>
        <v>0</v>
      </c>
    </row>
    <row r="70" spans="1:14" x14ac:dyDescent="0.3">
      <c r="A70" s="61" t="str">
        <f t="shared" si="26"/>
        <v>Name/Short Title</v>
      </c>
      <c r="B70" s="63">
        <f t="shared" si="42"/>
        <v>0</v>
      </c>
      <c r="C70" s="64">
        <f t="shared" si="27"/>
        <v>0</v>
      </c>
      <c r="D70" s="64">
        <f t="shared" si="28"/>
        <v>0</v>
      </c>
      <c r="E70" s="64">
        <f t="shared" si="29"/>
        <v>0</v>
      </c>
      <c r="F70" s="64">
        <f t="shared" si="30"/>
        <v>0</v>
      </c>
      <c r="G70" s="64">
        <f t="shared" si="31"/>
        <v>0</v>
      </c>
      <c r="H70" s="64">
        <f t="shared" si="32"/>
        <v>0</v>
      </c>
      <c r="I70" s="64">
        <f t="shared" si="33"/>
        <v>0</v>
      </c>
      <c r="J70" s="64">
        <f t="shared" si="34"/>
        <v>0</v>
      </c>
      <c r="K70" s="64">
        <f t="shared" si="35"/>
        <v>0</v>
      </c>
      <c r="L70" s="64">
        <f t="shared" si="36"/>
        <v>0</v>
      </c>
      <c r="M70" s="64">
        <f t="shared" si="37"/>
        <v>0</v>
      </c>
      <c r="N70" s="64">
        <f t="shared" si="38"/>
        <v>0</v>
      </c>
    </row>
    <row r="71" spans="1:14" x14ac:dyDescent="0.3">
      <c r="A71" s="61" t="str">
        <f t="shared" si="26"/>
        <v>Name/Short Title</v>
      </c>
      <c r="B71" s="63">
        <f t="shared" si="42"/>
        <v>0</v>
      </c>
      <c r="C71" s="64">
        <f t="shared" si="27"/>
        <v>0</v>
      </c>
      <c r="D71" s="64">
        <f t="shared" si="28"/>
        <v>0</v>
      </c>
      <c r="E71" s="64">
        <f t="shared" si="29"/>
        <v>0</v>
      </c>
      <c r="F71" s="64">
        <f t="shared" si="30"/>
        <v>0</v>
      </c>
      <c r="G71" s="64">
        <f t="shared" si="31"/>
        <v>0</v>
      </c>
      <c r="H71" s="64">
        <f t="shared" si="32"/>
        <v>0</v>
      </c>
      <c r="I71" s="64">
        <f t="shared" si="33"/>
        <v>0</v>
      </c>
      <c r="J71" s="64">
        <f t="shared" si="34"/>
        <v>0</v>
      </c>
      <c r="K71" s="64">
        <f t="shared" si="35"/>
        <v>0</v>
      </c>
      <c r="L71" s="64">
        <f t="shared" si="36"/>
        <v>0</v>
      </c>
      <c r="M71" s="64">
        <f t="shared" si="37"/>
        <v>0</v>
      </c>
      <c r="N71" s="64">
        <f t="shared" si="38"/>
        <v>0</v>
      </c>
    </row>
    <row r="72" spans="1:14" x14ac:dyDescent="0.3">
      <c r="A72" s="61" t="str">
        <f t="shared" si="26"/>
        <v>Name/Short Title</v>
      </c>
      <c r="B72" s="63">
        <f t="shared" si="42"/>
        <v>0</v>
      </c>
      <c r="C72" s="64">
        <f t="shared" si="27"/>
        <v>0</v>
      </c>
      <c r="D72" s="64">
        <f t="shared" si="28"/>
        <v>0</v>
      </c>
      <c r="E72" s="64">
        <f t="shared" si="29"/>
        <v>0</v>
      </c>
      <c r="F72" s="64">
        <f t="shared" si="30"/>
        <v>0</v>
      </c>
      <c r="G72" s="64">
        <f t="shared" si="31"/>
        <v>0</v>
      </c>
      <c r="H72" s="64">
        <f t="shared" si="32"/>
        <v>0</v>
      </c>
      <c r="I72" s="64">
        <f t="shared" si="33"/>
        <v>0</v>
      </c>
      <c r="J72" s="64">
        <f t="shared" si="34"/>
        <v>0</v>
      </c>
      <c r="K72" s="64">
        <f t="shared" si="35"/>
        <v>0</v>
      </c>
      <c r="L72" s="64">
        <f t="shared" si="36"/>
        <v>0</v>
      </c>
      <c r="M72" s="64">
        <f t="shared" si="37"/>
        <v>0</v>
      </c>
      <c r="N72" s="64">
        <f t="shared" si="38"/>
        <v>0</v>
      </c>
    </row>
    <row r="73" spans="1:14" x14ac:dyDescent="0.3">
      <c r="A73" s="61" t="str">
        <f t="shared" si="26"/>
        <v>Name/Short Title</v>
      </c>
      <c r="B73" s="63">
        <f t="shared" si="42"/>
        <v>0</v>
      </c>
      <c r="C73" s="64">
        <f t="shared" si="27"/>
        <v>0</v>
      </c>
      <c r="D73" s="64">
        <f t="shared" si="28"/>
        <v>0</v>
      </c>
      <c r="E73" s="64">
        <f t="shared" si="29"/>
        <v>0</v>
      </c>
      <c r="F73" s="64">
        <f t="shared" si="30"/>
        <v>0</v>
      </c>
      <c r="G73" s="64">
        <f t="shared" si="31"/>
        <v>0</v>
      </c>
      <c r="H73" s="64">
        <f t="shared" si="32"/>
        <v>0</v>
      </c>
      <c r="I73" s="64">
        <f t="shared" si="33"/>
        <v>0</v>
      </c>
      <c r="J73" s="64">
        <f t="shared" si="34"/>
        <v>0</v>
      </c>
      <c r="K73" s="64">
        <f t="shared" si="35"/>
        <v>0</v>
      </c>
      <c r="L73" s="64">
        <f t="shared" si="36"/>
        <v>0</v>
      </c>
      <c r="M73" s="64">
        <f t="shared" si="37"/>
        <v>0</v>
      </c>
      <c r="N73" s="64">
        <f t="shared" si="38"/>
        <v>0</v>
      </c>
    </row>
    <row r="74" spans="1:14" x14ac:dyDescent="0.3">
      <c r="A74" s="61" t="str">
        <f t="shared" si="26"/>
        <v>Name/Short Title</v>
      </c>
      <c r="B74" s="63">
        <f t="shared" si="42"/>
        <v>0</v>
      </c>
      <c r="C74" s="64">
        <f t="shared" si="27"/>
        <v>0</v>
      </c>
      <c r="D74" s="64">
        <f t="shared" si="28"/>
        <v>0</v>
      </c>
      <c r="E74" s="64">
        <f t="shared" si="29"/>
        <v>0</v>
      </c>
      <c r="F74" s="64">
        <f t="shared" si="30"/>
        <v>0</v>
      </c>
      <c r="G74" s="64">
        <f t="shared" si="31"/>
        <v>0</v>
      </c>
      <c r="H74" s="64">
        <f t="shared" si="32"/>
        <v>0</v>
      </c>
      <c r="I74" s="64">
        <f t="shared" si="33"/>
        <v>0</v>
      </c>
      <c r="J74" s="64">
        <f t="shared" si="34"/>
        <v>0</v>
      </c>
      <c r="K74" s="64">
        <f t="shared" si="35"/>
        <v>0</v>
      </c>
      <c r="L74" s="64">
        <f t="shared" si="36"/>
        <v>0</v>
      </c>
      <c r="M74" s="64">
        <f t="shared" si="37"/>
        <v>0</v>
      </c>
      <c r="N74" s="64">
        <f t="shared" si="38"/>
        <v>0</v>
      </c>
    </row>
    <row r="75" spans="1:14" x14ac:dyDescent="0.3">
      <c r="A75" s="61" t="str">
        <f t="shared" si="26"/>
        <v>Name/Short Title</v>
      </c>
      <c r="B75" s="63">
        <f t="shared" si="42"/>
        <v>0</v>
      </c>
      <c r="C75" s="64">
        <f t="shared" si="27"/>
        <v>0</v>
      </c>
      <c r="D75" s="64">
        <f t="shared" si="28"/>
        <v>0</v>
      </c>
      <c r="E75" s="64">
        <f t="shared" si="29"/>
        <v>0</v>
      </c>
      <c r="F75" s="64">
        <f t="shared" si="30"/>
        <v>0</v>
      </c>
      <c r="G75" s="64">
        <f t="shared" si="31"/>
        <v>0</v>
      </c>
      <c r="H75" s="64">
        <f t="shared" si="32"/>
        <v>0</v>
      </c>
      <c r="I75" s="64">
        <f t="shared" si="33"/>
        <v>0</v>
      </c>
      <c r="J75" s="64">
        <f t="shared" si="34"/>
        <v>0</v>
      </c>
      <c r="K75" s="64">
        <f t="shared" si="35"/>
        <v>0</v>
      </c>
      <c r="L75" s="64">
        <f t="shared" si="36"/>
        <v>0</v>
      </c>
      <c r="M75" s="64">
        <f t="shared" si="37"/>
        <v>0</v>
      </c>
      <c r="N75" s="64">
        <f t="shared" si="38"/>
        <v>0</v>
      </c>
    </row>
    <row r="76" spans="1:14" x14ac:dyDescent="0.3">
      <c r="A76" s="61"/>
      <c r="B76" s="61"/>
      <c r="C76" s="65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x14ac:dyDescent="0.3">
      <c r="A77" s="61" t="s">
        <v>33</v>
      </c>
      <c r="B77" s="66">
        <f t="shared" ref="B77:N77" si="43">SUM(B54:B75)</f>
        <v>0</v>
      </c>
      <c r="C77" s="66">
        <f t="shared" si="43"/>
        <v>0</v>
      </c>
      <c r="D77" s="66">
        <f t="shared" si="43"/>
        <v>0</v>
      </c>
      <c r="E77" s="66">
        <f t="shared" si="43"/>
        <v>0</v>
      </c>
      <c r="F77" s="66">
        <f t="shared" si="43"/>
        <v>0</v>
      </c>
      <c r="G77" s="66">
        <f t="shared" si="43"/>
        <v>0</v>
      </c>
      <c r="H77" s="66">
        <f t="shared" si="43"/>
        <v>0</v>
      </c>
      <c r="I77" s="66">
        <f t="shared" si="43"/>
        <v>0</v>
      </c>
      <c r="J77" s="66">
        <f t="shared" si="43"/>
        <v>0</v>
      </c>
      <c r="K77" s="66">
        <f t="shared" si="43"/>
        <v>0</v>
      </c>
      <c r="L77" s="66">
        <f t="shared" si="43"/>
        <v>0</v>
      </c>
      <c r="M77" s="66">
        <f t="shared" si="43"/>
        <v>0</v>
      </c>
      <c r="N77" s="66">
        <f t="shared" si="43"/>
        <v>0</v>
      </c>
    </row>
    <row r="78" spans="1:14" x14ac:dyDescent="0.3">
      <c r="A78" s="61" t="s">
        <v>34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x14ac:dyDescent="0.3">
      <c r="A79" s="166" t="s">
        <v>140</v>
      </c>
      <c r="B79" s="166"/>
      <c r="C79" s="166"/>
    </row>
    <row r="80" spans="1:14" x14ac:dyDescent="0.3">
      <c r="A80" s="61" t="s">
        <v>141</v>
      </c>
      <c r="B80" s="151" t="s">
        <v>1</v>
      </c>
      <c r="C80" s="151" t="s">
        <v>2</v>
      </c>
    </row>
    <row r="81" spans="1:3" x14ac:dyDescent="0.3">
      <c r="A81" s="61" t="str">
        <f t="shared" ref="A81:A90" si="44">IF(J2="Y",A2,"N/A")</f>
        <v>N/A</v>
      </c>
      <c r="B81" s="65">
        <f t="shared" ref="B81:B90" si="45">IF(J2="Y",G2,0)</f>
        <v>0</v>
      </c>
      <c r="C81" s="65">
        <f t="shared" ref="C81:C90" si="46">IF(J2="Y",I2,0)</f>
        <v>0</v>
      </c>
    </row>
    <row r="82" spans="1:3" x14ac:dyDescent="0.3">
      <c r="A82" s="61" t="str">
        <f t="shared" si="44"/>
        <v>N/A</v>
      </c>
      <c r="B82" s="65">
        <f t="shared" si="45"/>
        <v>0</v>
      </c>
      <c r="C82" s="65">
        <f t="shared" si="46"/>
        <v>0</v>
      </c>
    </row>
    <row r="83" spans="1:3" x14ac:dyDescent="0.3">
      <c r="A83" s="61" t="str">
        <f t="shared" si="44"/>
        <v>N/A</v>
      </c>
      <c r="B83" s="65">
        <f t="shared" si="45"/>
        <v>0</v>
      </c>
      <c r="C83" s="65">
        <f t="shared" si="46"/>
        <v>0</v>
      </c>
    </row>
    <row r="84" spans="1:3" x14ac:dyDescent="0.3">
      <c r="A84" s="61" t="str">
        <f t="shared" si="44"/>
        <v>N/A</v>
      </c>
      <c r="B84" s="65">
        <f t="shared" si="45"/>
        <v>0</v>
      </c>
      <c r="C84" s="65">
        <f t="shared" si="46"/>
        <v>0</v>
      </c>
    </row>
    <row r="85" spans="1:3" x14ac:dyDescent="0.3">
      <c r="A85" s="61" t="str">
        <f t="shared" si="44"/>
        <v>N/A</v>
      </c>
      <c r="B85" s="65">
        <f t="shared" si="45"/>
        <v>0</v>
      </c>
      <c r="C85" s="65">
        <f t="shared" si="46"/>
        <v>0</v>
      </c>
    </row>
    <row r="86" spans="1:3" s="150" customFormat="1" x14ac:dyDescent="0.3">
      <c r="A86" s="61" t="str">
        <f t="shared" si="44"/>
        <v>N/A</v>
      </c>
      <c r="B86" s="65">
        <f t="shared" si="45"/>
        <v>0</v>
      </c>
      <c r="C86" s="65">
        <f t="shared" si="46"/>
        <v>0</v>
      </c>
    </row>
    <row r="87" spans="1:3" s="150" customFormat="1" x14ac:dyDescent="0.3">
      <c r="A87" s="61" t="str">
        <f t="shared" si="44"/>
        <v>N/A</v>
      </c>
      <c r="B87" s="65">
        <f t="shared" si="45"/>
        <v>0</v>
      </c>
      <c r="C87" s="65">
        <f t="shared" si="46"/>
        <v>0</v>
      </c>
    </row>
    <row r="88" spans="1:3" s="150" customFormat="1" x14ac:dyDescent="0.3">
      <c r="A88" s="61" t="str">
        <f t="shared" si="44"/>
        <v>N/A</v>
      </c>
      <c r="B88" s="65">
        <f t="shared" si="45"/>
        <v>0</v>
      </c>
      <c r="C88" s="65">
        <f t="shared" si="46"/>
        <v>0</v>
      </c>
    </row>
    <row r="89" spans="1:3" s="150" customFormat="1" x14ac:dyDescent="0.3">
      <c r="A89" s="61" t="str">
        <f t="shared" si="44"/>
        <v>N/A</v>
      </c>
      <c r="B89" s="65">
        <f t="shared" si="45"/>
        <v>0</v>
      </c>
      <c r="C89" s="65">
        <f t="shared" si="46"/>
        <v>0</v>
      </c>
    </row>
    <row r="90" spans="1:3" s="150" customFormat="1" x14ac:dyDescent="0.3">
      <c r="A90" s="61" t="str">
        <f t="shared" si="44"/>
        <v>N/A</v>
      </c>
      <c r="B90" s="65">
        <f t="shared" si="45"/>
        <v>0</v>
      </c>
      <c r="C90" s="65">
        <f t="shared" si="46"/>
        <v>0</v>
      </c>
    </row>
    <row r="91" spans="1:3" x14ac:dyDescent="0.3">
      <c r="A91" s="61" t="str">
        <f t="shared" ref="A91:A102" si="47">IF(J12="Y",A12,"N/A")</f>
        <v>N/A</v>
      </c>
      <c r="B91" s="65">
        <f t="shared" ref="B91:B102" si="48">IF(J12="Y",G12,0)</f>
        <v>0</v>
      </c>
      <c r="C91" s="65">
        <f t="shared" ref="C91:C102" si="49">IF(J12="Y",I12,0)</f>
        <v>0</v>
      </c>
    </row>
    <row r="92" spans="1:3" x14ac:dyDescent="0.3">
      <c r="A92" s="61" t="str">
        <f t="shared" si="47"/>
        <v>N/A</v>
      </c>
      <c r="B92" s="65">
        <f t="shared" si="48"/>
        <v>0</v>
      </c>
      <c r="C92" s="65">
        <f t="shared" si="49"/>
        <v>0</v>
      </c>
    </row>
    <row r="93" spans="1:3" x14ac:dyDescent="0.3">
      <c r="A93" s="61" t="str">
        <f t="shared" si="47"/>
        <v>N/A</v>
      </c>
      <c r="B93" s="65">
        <f t="shared" si="48"/>
        <v>0</v>
      </c>
      <c r="C93" s="65">
        <f t="shared" si="49"/>
        <v>0</v>
      </c>
    </row>
    <row r="94" spans="1:3" x14ac:dyDescent="0.3">
      <c r="A94" s="61" t="str">
        <f t="shared" si="47"/>
        <v>N/A</v>
      </c>
      <c r="B94" s="65">
        <f t="shared" si="48"/>
        <v>0</v>
      </c>
      <c r="C94" s="65">
        <f t="shared" si="49"/>
        <v>0</v>
      </c>
    </row>
    <row r="95" spans="1:3" x14ac:dyDescent="0.3">
      <c r="A95" s="61" t="str">
        <f t="shared" si="47"/>
        <v>N/A</v>
      </c>
      <c r="B95" s="65">
        <f t="shared" si="48"/>
        <v>0</v>
      </c>
      <c r="C95" s="65">
        <f t="shared" si="49"/>
        <v>0</v>
      </c>
    </row>
    <row r="96" spans="1:3" x14ac:dyDescent="0.3">
      <c r="A96" s="61" t="str">
        <f t="shared" si="47"/>
        <v>N/A</v>
      </c>
      <c r="B96" s="65">
        <f t="shared" si="48"/>
        <v>0</v>
      </c>
      <c r="C96" s="65">
        <f t="shared" si="49"/>
        <v>0</v>
      </c>
    </row>
    <row r="97" spans="1:3" x14ac:dyDescent="0.3">
      <c r="A97" s="61" t="str">
        <f t="shared" si="47"/>
        <v>N/A</v>
      </c>
      <c r="B97" s="65">
        <f t="shared" si="48"/>
        <v>0</v>
      </c>
      <c r="C97" s="65">
        <f t="shared" si="49"/>
        <v>0</v>
      </c>
    </row>
    <row r="98" spans="1:3" x14ac:dyDescent="0.3">
      <c r="A98" s="61" t="str">
        <f t="shared" si="47"/>
        <v>N/A</v>
      </c>
      <c r="B98" s="65">
        <f t="shared" si="48"/>
        <v>0</v>
      </c>
      <c r="C98" s="65">
        <f t="shared" si="49"/>
        <v>0</v>
      </c>
    </row>
    <row r="99" spans="1:3" x14ac:dyDescent="0.3">
      <c r="A99" s="61" t="str">
        <f t="shared" si="47"/>
        <v>N/A</v>
      </c>
      <c r="B99" s="65">
        <f t="shared" si="48"/>
        <v>0</v>
      </c>
      <c r="C99" s="65">
        <f t="shared" si="49"/>
        <v>0</v>
      </c>
    </row>
    <row r="100" spans="1:3" x14ac:dyDescent="0.3">
      <c r="A100" s="61" t="str">
        <f t="shared" si="47"/>
        <v>N/A</v>
      </c>
      <c r="B100" s="65">
        <f t="shared" si="48"/>
        <v>0</v>
      </c>
      <c r="C100" s="65">
        <f t="shared" si="49"/>
        <v>0</v>
      </c>
    </row>
    <row r="101" spans="1:3" x14ac:dyDescent="0.3">
      <c r="A101" s="61" t="str">
        <f t="shared" si="47"/>
        <v>N/A</v>
      </c>
      <c r="B101" s="65">
        <f t="shared" si="48"/>
        <v>0</v>
      </c>
      <c r="C101" s="65">
        <f t="shared" si="49"/>
        <v>0</v>
      </c>
    </row>
    <row r="102" spans="1:3" x14ac:dyDescent="0.3">
      <c r="A102" s="61" t="str">
        <f t="shared" si="47"/>
        <v>N/A</v>
      </c>
      <c r="B102" s="65">
        <f t="shared" si="48"/>
        <v>0</v>
      </c>
      <c r="C102" s="65">
        <f t="shared" si="49"/>
        <v>0</v>
      </c>
    </row>
    <row r="103" spans="1:3" x14ac:dyDescent="0.3">
      <c r="A103" s="61" t="s">
        <v>142</v>
      </c>
      <c r="B103" s="66">
        <f>SUM(B81:B102)</f>
        <v>0</v>
      </c>
      <c r="C103" s="66">
        <f>SUM(C81:C102)</f>
        <v>0</v>
      </c>
    </row>
  </sheetData>
  <sheetProtection sheet="1" objects="1" scenarios="1" selectLockedCells="1"/>
  <mergeCells count="3">
    <mergeCell ref="A24:N24"/>
    <mergeCell ref="A52:N52"/>
    <mergeCell ref="A79:C79"/>
  </mergeCells>
  <dataValidations count="3">
    <dataValidation type="list" showInputMessage="1" showErrorMessage="1" errorTitle="Error!" error="Must select Y or N" promptTitle="Siren-Related Cost?" prompt="Select Y for YES or N for NO" sqref="J2:J23" xr:uid="{00000000-0002-0000-0100-000000000000}">
      <formula1>$K$2:$K$3</formula1>
    </dataValidation>
    <dataValidation type="whole" allowBlank="1" showInputMessage="1" showErrorMessage="1" errorTitle="Error!" error="Must enter ONE number between 1 and 12" promptTitle="Task number" prompt="Enter one task number between 1 and 12" sqref="F3:F23" xr:uid="{00000000-0002-0000-0100-000001000000}">
      <formula1>1</formula1>
      <formula2>12</formula2>
    </dataValidation>
    <dataValidation type="whole" allowBlank="1" showInputMessage="1" showErrorMessage="1" errorTitle="Error!" error="Must enter ONE number between 1 and 12" promptTitle="Task number" prompt="Enter number between 1 and 12" sqref="F2" xr:uid="{00000000-0002-0000-0100-000002000000}">
      <formula1>1</formula1>
      <formula2>12</formula2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1"/>
  <sheetViews>
    <sheetView topLeftCell="A199" workbookViewId="0">
      <selection activeCell="A2" sqref="A2"/>
    </sheetView>
  </sheetViews>
  <sheetFormatPr defaultColWidth="8.88671875" defaultRowHeight="14.4" x14ac:dyDescent="0.3"/>
  <cols>
    <col min="1" max="1" width="29.88671875" style="55" customWidth="1"/>
    <col min="2" max="2" width="15.5546875" style="55" customWidth="1"/>
    <col min="3" max="3" width="28" style="55" customWidth="1"/>
    <col min="4" max="4" width="20.88671875" style="55" customWidth="1"/>
    <col min="5" max="5" width="16.6640625" style="55" customWidth="1"/>
    <col min="6" max="6" width="18.33203125" style="55" customWidth="1"/>
    <col min="7" max="7" width="15.5546875" style="55" customWidth="1"/>
    <col min="8" max="8" width="16" style="55" customWidth="1"/>
    <col min="9" max="9" width="16.44140625" style="55" customWidth="1"/>
    <col min="10" max="10" width="17.88671875" style="55" customWidth="1"/>
    <col min="11" max="12" width="17.44140625" style="55" customWidth="1"/>
    <col min="13" max="13" width="17.33203125" style="55" customWidth="1"/>
    <col min="14" max="14" width="19.5546875" style="55" customWidth="1"/>
    <col min="15" max="16384" width="8.88671875" style="55"/>
  </cols>
  <sheetData>
    <row r="1" spans="1:15" ht="14.55" x14ac:dyDescent="0.4">
      <c r="A1" s="158" t="s">
        <v>184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69" t="s">
        <v>168</v>
      </c>
    </row>
    <row r="2" spans="1:15" ht="29.1" x14ac:dyDescent="0.4">
      <c r="A2" s="51" t="s">
        <v>40</v>
      </c>
      <c r="B2" s="52" t="s">
        <v>30</v>
      </c>
      <c r="C2" s="51" t="s">
        <v>45</v>
      </c>
      <c r="D2" s="51" t="s">
        <v>42</v>
      </c>
      <c r="E2" s="52" t="s">
        <v>43</v>
      </c>
      <c r="F2" s="51" t="s">
        <v>44</v>
      </c>
      <c r="G2" s="52" t="s">
        <v>159</v>
      </c>
      <c r="H2" s="51" t="s">
        <v>164</v>
      </c>
      <c r="I2" s="51" t="s">
        <v>165</v>
      </c>
      <c r="J2" s="52" t="s">
        <v>166</v>
      </c>
      <c r="K2" s="52" t="s">
        <v>167</v>
      </c>
      <c r="L2" s="51" t="s">
        <v>10</v>
      </c>
      <c r="M2" s="52" t="s">
        <v>144</v>
      </c>
      <c r="N2" s="52" t="s">
        <v>169</v>
      </c>
    </row>
    <row r="3" spans="1:15" ht="14.55" x14ac:dyDescent="0.4">
      <c r="A3" s="143" t="s">
        <v>41</v>
      </c>
      <c r="D3" s="70"/>
      <c r="E3" s="71"/>
      <c r="G3" s="72">
        <v>0</v>
      </c>
      <c r="H3" s="73">
        <v>0</v>
      </c>
      <c r="I3" s="73">
        <v>0</v>
      </c>
      <c r="J3" s="74">
        <v>0</v>
      </c>
      <c r="K3" s="74">
        <v>0</v>
      </c>
      <c r="L3" s="65">
        <f t="shared" ref="L3:L34" si="0">ROUNDUP(SUM(G3:K3),0)</f>
        <v>0</v>
      </c>
      <c r="M3" s="75" t="s">
        <v>143</v>
      </c>
      <c r="N3" s="75" t="s">
        <v>143</v>
      </c>
      <c r="O3" s="115" t="s">
        <v>143</v>
      </c>
    </row>
    <row r="4" spans="1:15" ht="14.55" x14ac:dyDescent="0.4">
      <c r="A4" s="118" t="s">
        <v>41</v>
      </c>
      <c r="D4" s="70"/>
      <c r="E4" s="71"/>
      <c r="G4" s="72">
        <v>0</v>
      </c>
      <c r="H4" s="73">
        <v>0</v>
      </c>
      <c r="I4" s="73">
        <v>0</v>
      </c>
      <c r="J4" s="74">
        <v>0</v>
      </c>
      <c r="K4" s="74">
        <v>0</v>
      </c>
      <c r="L4" s="65">
        <f t="shared" si="0"/>
        <v>0</v>
      </c>
      <c r="M4" s="75" t="s">
        <v>143</v>
      </c>
      <c r="N4" s="75" t="s">
        <v>143</v>
      </c>
      <c r="O4" s="115" t="s">
        <v>175</v>
      </c>
    </row>
    <row r="5" spans="1:15" ht="14.55" x14ac:dyDescent="0.4">
      <c r="A5" s="118" t="s">
        <v>41</v>
      </c>
      <c r="D5" s="76"/>
      <c r="E5" s="71"/>
      <c r="G5" s="72">
        <v>0</v>
      </c>
      <c r="H5" s="72">
        <v>0</v>
      </c>
      <c r="I5" s="72">
        <v>0</v>
      </c>
      <c r="J5" s="74">
        <v>0</v>
      </c>
      <c r="K5" s="74">
        <v>0</v>
      </c>
      <c r="L5" s="65">
        <f t="shared" si="0"/>
        <v>0</v>
      </c>
      <c r="M5" s="75" t="s">
        <v>143</v>
      </c>
      <c r="N5" s="75" t="s">
        <v>143</v>
      </c>
    </row>
    <row r="6" spans="1:15" ht="14.55" x14ac:dyDescent="0.4">
      <c r="A6" s="118" t="s">
        <v>41</v>
      </c>
      <c r="D6" s="76"/>
      <c r="E6" s="71"/>
      <c r="G6" s="72">
        <v>0</v>
      </c>
      <c r="H6" s="72">
        <v>0</v>
      </c>
      <c r="I6" s="72">
        <v>0</v>
      </c>
      <c r="J6" s="74">
        <v>0</v>
      </c>
      <c r="K6" s="74">
        <v>0</v>
      </c>
      <c r="L6" s="65">
        <f t="shared" si="0"/>
        <v>0</v>
      </c>
      <c r="M6" s="75" t="s">
        <v>143</v>
      </c>
      <c r="N6" s="75" t="s">
        <v>143</v>
      </c>
    </row>
    <row r="7" spans="1:15" ht="14.55" x14ac:dyDescent="0.4">
      <c r="A7" s="118" t="s">
        <v>41</v>
      </c>
      <c r="D7" s="76"/>
      <c r="E7" s="71"/>
      <c r="G7" s="72">
        <v>0</v>
      </c>
      <c r="H7" s="72">
        <v>0</v>
      </c>
      <c r="I7" s="72">
        <v>0</v>
      </c>
      <c r="J7" s="74">
        <v>0</v>
      </c>
      <c r="K7" s="74">
        <v>0</v>
      </c>
      <c r="L7" s="65">
        <f t="shared" si="0"/>
        <v>0</v>
      </c>
      <c r="M7" s="75" t="s">
        <v>143</v>
      </c>
      <c r="N7" s="75" t="s">
        <v>143</v>
      </c>
    </row>
    <row r="8" spans="1:15" ht="14.55" x14ac:dyDescent="0.4">
      <c r="A8" s="118" t="s">
        <v>41</v>
      </c>
      <c r="D8" s="76"/>
      <c r="E8" s="71"/>
      <c r="G8" s="72">
        <v>0</v>
      </c>
      <c r="H8" s="72">
        <v>0</v>
      </c>
      <c r="I8" s="72">
        <v>0</v>
      </c>
      <c r="J8" s="74">
        <v>0</v>
      </c>
      <c r="K8" s="74">
        <v>0</v>
      </c>
      <c r="L8" s="65">
        <f t="shared" si="0"/>
        <v>0</v>
      </c>
      <c r="M8" s="75" t="s">
        <v>143</v>
      </c>
      <c r="N8" s="75" t="s">
        <v>143</v>
      </c>
    </row>
    <row r="9" spans="1:15" ht="14.55" x14ac:dyDescent="0.4">
      <c r="A9" s="118" t="s">
        <v>41</v>
      </c>
      <c r="D9" s="76"/>
      <c r="E9" s="71"/>
      <c r="G9" s="72">
        <v>0</v>
      </c>
      <c r="H9" s="72">
        <v>0</v>
      </c>
      <c r="I9" s="72">
        <v>0</v>
      </c>
      <c r="J9" s="74">
        <v>0</v>
      </c>
      <c r="K9" s="74">
        <v>0</v>
      </c>
      <c r="L9" s="65">
        <f t="shared" si="0"/>
        <v>0</v>
      </c>
      <c r="M9" s="75" t="s">
        <v>143</v>
      </c>
      <c r="N9" s="75" t="s">
        <v>143</v>
      </c>
    </row>
    <row r="10" spans="1:15" ht="14.55" x14ac:dyDescent="0.4">
      <c r="A10" s="118" t="s">
        <v>41</v>
      </c>
      <c r="D10" s="76"/>
      <c r="E10" s="71"/>
      <c r="G10" s="72">
        <v>0</v>
      </c>
      <c r="H10" s="72">
        <v>0</v>
      </c>
      <c r="I10" s="72">
        <v>0</v>
      </c>
      <c r="J10" s="74">
        <v>0</v>
      </c>
      <c r="K10" s="74">
        <v>0</v>
      </c>
      <c r="L10" s="65">
        <f t="shared" si="0"/>
        <v>0</v>
      </c>
      <c r="M10" s="75" t="s">
        <v>143</v>
      </c>
      <c r="N10" s="75" t="s">
        <v>143</v>
      </c>
    </row>
    <row r="11" spans="1:15" ht="14.55" x14ac:dyDescent="0.4">
      <c r="A11" s="55" t="s">
        <v>41</v>
      </c>
      <c r="D11" s="76"/>
      <c r="E11" s="71"/>
      <c r="G11" s="72">
        <v>0</v>
      </c>
      <c r="H11" s="72">
        <v>0</v>
      </c>
      <c r="I11" s="72">
        <v>0</v>
      </c>
      <c r="J11" s="74">
        <v>0</v>
      </c>
      <c r="K11" s="74">
        <v>0</v>
      </c>
      <c r="L11" s="65">
        <f t="shared" si="0"/>
        <v>0</v>
      </c>
      <c r="M11" s="75" t="s">
        <v>143</v>
      </c>
      <c r="N11" s="75" t="s">
        <v>143</v>
      </c>
    </row>
    <row r="12" spans="1:15" ht="14.55" x14ac:dyDescent="0.4">
      <c r="A12" s="55" t="s">
        <v>41</v>
      </c>
      <c r="D12" s="76"/>
      <c r="E12" s="71"/>
      <c r="G12" s="72">
        <v>0</v>
      </c>
      <c r="H12" s="72">
        <v>0</v>
      </c>
      <c r="I12" s="72">
        <v>0</v>
      </c>
      <c r="J12" s="74">
        <v>0</v>
      </c>
      <c r="K12" s="74">
        <v>0</v>
      </c>
      <c r="L12" s="65">
        <f t="shared" si="0"/>
        <v>0</v>
      </c>
      <c r="M12" s="75" t="s">
        <v>143</v>
      </c>
      <c r="N12" s="75" t="s">
        <v>143</v>
      </c>
    </row>
    <row r="13" spans="1:15" ht="14.55" x14ac:dyDescent="0.4">
      <c r="A13" s="55" t="s">
        <v>41</v>
      </c>
      <c r="D13" s="76"/>
      <c r="E13" s="71"/>
      <c r="G13" s="72">
        <v>0</v>
      </c>
      <c r="H13" s="72">
        <v>0</v>
      </c>
      <c r="I13" s="72">
        <v>0</v>
      </c>
      <c r="J13" s="74">
        <v>0</v>
      </c>
      <c r="K13" s="74">
        <v>0</v>
      </c>
      <c r="L13" s="65">
        <f t="shared" si="0"/>
        <v>0</v>
      </c>
      <c r="M13" s="75" t="s">
        <v>143</v>
      </c>
      <c r="N13" s="75" t="s">
        <v>143</v>
      </c>
    </row>
    <row r="14" spans="1:15" ht="14.55" x14ac:dyDescent="0.4">
      <c r="A14" s="55" t="s">
        <v>41</v>
      </c>
      <c r="D14" s="76"/>
      <c r="E14" s="71"/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65">
        <f t="shared" si="0"/>
        <v>0</v>
      </c>
      <c r="M14" s="75" t="s">
        <v>143</v>
      </c>
      <c r="N14" s="75" t="s">
        <v>143</v>
      </c>
    </row>
    <row r="15" spans="1:15" ht="14.55" x14ac:dyDescent="0.4">
      <c r="A15" s="55" t="s">
        <v>41</v>
      </c>
      <c r="D15" s="76"/>
      <c r="E15" s="71"/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65">
        <f t="shared" si="0"/>
        <v>0</v>
      </c>
      <c r="M15" s="75" t="s">
        <v>143</v>
      </c>
      <c r="N15" s="75" t="s">
        <v>143</v>
      </c>
    </row>
    <row r="16" spans="1:15" ht="14.55" x14ac:dyDescent="0.4">
      <c r="A16" s="55" t="s">
        <v>41</v>
      </c>
      <c r="D16" s="76"/>
      <c r="E16" s="71"/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65">
        <f t="shared" si="0"/>
        <v>0</v>
      </c>
      <c r="M16" s="75" t="s">
        <v>143</v>
      </c>
      <c r="N16" s="75" t="s">
        <v>143</v>
      </c>
    </row>
    <row r="17" spans="1:14" ht="14.55" x14ac:dyDescent="0.4">
      <c r="A17" s="55" t="s">
        <v>41</v>
      </c>
      <c r="D17" s="76"/>
      <c r="E17" s="71"/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65">
        <f t="shared" si="0"/>
        <v>0</v>
      </c>
      <c r="M17" s="75" t="s">
        <v>143</v>
      </c>
      <c r="N17" s="75" t="s">
        <v>143</v>
      </c>
    </row>
    <row r="18" spans="1:14" ht="14.55" x14ac:dyDescent="0.4">
      <c r="A18" s="55" t="s">
        <v>41</v>
      </c>
      <c r="D18" s="76"/>
      <c r="E18" s="71"/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65">
        <f t="shared" si="0"/>
        <v>0</v>
      </c>
      <c r="M18" s="75" t="s">
        <v>143</v>
      </c>
      <c r="N18" s="75" t="s">
        <v>143</v>
      </c>
    </row>
    <row r="19" spans="1:14" ht="14.55" x14ac:dyDescent="0.4">
      <c r="A19" s="55" t="s">
        <v>41</v>
      </c>
      <c r="D19" s="76"/>
      <c r="E19" s="71"/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65">
        <f t="shared" si="0"/>
        <v>0</v>
      </c>
      <c r="M19" s="75" t="s">
        <v>143</v>
      </c>
      <c r="N19" s="75" t="s">
        <v>143</v>
      </c>
    </row>
    <row r="20" spans="1:14" ht="14.55" x14ac:dyDescent="0.4">
      <c r="A20" s="55" t="s">
        <v>41</v>
      </c>
      <c r="D20" s="76"/>
      <c r="E20" s="71"/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65">
        <f t="shared" si="0"/>
        <v>0</v>
      </c>
      <c r="M20" s="75" t="s">
        <v>143</v>
      </c>
      <c r="N20" s="75" t="s">
        <v>143</v>
      </c>
    </row>
    <row r="21" spans="1:14" ht="14.55" x14ac:dyDescent="0.4">
      <c r="A21" s="55" t="s">
        <v>41</v>
      </c>
      <c r="D21" s="76"/>
      <c r="E21" s="71"/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65">
        <f t="shared" si="0"/>
        <v>0</v>
      </c>
      <c r="M21" s="75" t="s">
        <v>143</v>
      </c>
      <c r="N21" s="75" t="s">
        <v>143</v>
      </c>
    </row>
    <row r="22" spans="1:14" ht="14.55" x14ac:dyDescent="0.4">
      <c r="A22" s="55" t="s">
        <v>41</v>
      </c>
      <c r="D22" s="76"/>
      <c r="E22" s="71"/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65">
        <f t="shared" si="0"/>
        <v>0</v>
      </c>
      <c r="M22" s="75" t="s">
        <v>143</v>
      </c>
      <c r="N22" s="75" t="s">
        <v>143</v>
      </c>
    </row>
    <row r="23" spans="1:14" ht="14.55" x14ac:dyDescent="0.4">
      <c r="A23" s="55" t="s">
        <v>41</v>
      </c>
      <c r="D23" s="76"/>
      <c r="E23" s="71"/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65">
        <f t="shared" si="0"/>
        <v>0</v>
      </c>
      <c r="M23" s="75" t="s">
        <v>143</v>
      </c>
      <c r="N23" s="75" t="s">
        <v>143</v>
      </c>
    </row>
    <row r="24" spans="1:14" x14ac:dyDescent="0.3">
      <c r="A24" s="55" t="s">
        <v>41</v>
      </c>
      <c r="D24" s="76"/>
      <c r="E24" s="71"/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65">
        <f t="shared" si="0"/>
        <v>0</v>
      </c>
      <c r="M24" s="75" t="s">
        <v>143</v>
      </c>
      <c r="N24" s="75" t="s">
        <v>143</v>
      </c>
    </row>
    <row r="25" spans="1:14" x14ac:dyDescent="0.3">
      <c r="A25" s="55" t="s">
        <v>41</v>
      </c>
      <c r="D25" s="76"/>
      <c r="E25" s="71"/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65">
        <f t="shared" si="0"/>
        <v>0</v>
      </c>
      <c r="M25" s="75" t="s">
        <v>143</v>
      </c>
      <c r="N25" s="75" t="s">
        <v>143</v>
      </c>
    </row>
    <row r="26" spans="1:14" x14ac:dyDescent="0.3">
      <c r="A26" s="55" t="s">
        <v>41</v>
      </c>
      <c r="D26" s="76"/>
      <c r="E26" s="71"/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65">
        <f t="shared" si="0"/>
        <v>0</v>
      </c>
      <c r="M26" s="75" t="s">
        <v>143</v>
      </c>
      <c r="N26" s="75" t="s">
        <v>143</v>
      </c>
    </row>
    <row r="27" spans="1:14" x14ac:dyDescent="0.3">
      <c r="A27" s="55" t="s">
        <v>41</v>
      </c>
      <c r="D27" s="76"/>
      <c r="E27" s="71"/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65">
        <f t="shared" si="0"/>
        <v>0</v>
      </c>
      <c r="M27" s="75" t="s">
        <v>143</v>
      </c>
      <c r="N27" s="75" t="s">
        <v>143</v>
      </c>
    </row>
    <row r="28" spans="1:14" x14ac:dyDescent="0.3">
      <c r="A28" s="55" t="s">
        <v>41</v>
      </c>
      <c r="D28" s="76"/>
      <c r="E28" s="71"/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65">
        <f t="shared" si="0"/>
        <v>0</v>
      </c>
      <c r="M28" s="75" t="s">
        <v>143</v>
      </c>
      <c r="N28" s="75" t="s">
        <v>143</v>
      </c>
    </row>
    <row r="29" spans="1:14" x14ac:dyDescent="0.3">
      <c r="A29" s="55" t="s">
        <v>41</v>
      </c>
      <c r="D29" s="76"/>
      <c r="E29" s="71"/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65">
        <f t="shared" si="0"/>
        <v>0</v>
      </c>
      <c r="M29" s="75" t="s">
        <v>143</v>
      </c>
      <c r="N29" s="75" t="s">
        <v>143</v>
      </c>
    </row>
    <row r="30" spans="1:14" x14ac:dyDescent="0.3">
      <c r="A30" s="55" t="s">
        <v>41</v>
      </c>
      <c r="D30" s="76"/>
      <c r="E30" s="71"/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65">
        <f t="shared" si="0"/>
        <v>0</v>
      </c>
      <c r="M30" s="75" t="s">
        <v>143</v>
      </c>
      <c r="N30" s="75" t="s">
        <v>143</v>
      </c>
    </row>
    <row r="31" spans="1:14" x14ac:dyDescent="0.3">
      <c r="A31" s="55" t="s">
        <v>41</v>
      </c>
      <c r="D31" s="76"/>
      <c r="E31" s="71"/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65">
        <f t="shared" si="0"/>
        <v>0</v>
      </c>
      <c r="M31" s="75" t="s">
        <v>143</v>
      </c>
      <c r="N31" s="75" t="s">
        <v>143</v>
      </c>
    </row>
    <row r="32" spans="1:14" x14ac:dyDescent="0.3">
      <c r="A32" s="55" t="s">
        <v>41</v>
      </c>
      <c r="D32" s="76"/>
      <c r="E32" s="71"/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65">
        <f t="shared" si="0"/>
        <v>0</v>
      </c>
      <c r="M32" s="75" t="s">
        <v>143</v>
      </c>
      <c r="N32" s="75" t="s">
        <v>143</v>
      </c>
    </row>
    <row r="33" spans="1:14" x14ac:dyDescent="0.3">
      <c r="A33" s="55" t="s">
        <v>41</v>
      </c>
      <c r="D33" s="76"/>
      <c r="E33" s="71"/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65">
        <f t="shared" si="0"/>
        <v>0</v>
      </c>
      <c r="M33" s="75" t="s">
        <v>143</v>
      </c>
      <c r="N33" s="75" t="s">
        <v>143</v>
      </c>
    </row>
    <row r="34" spans="1:14" x14ac:dyDescent="0.3">
      <c r="A34" s="55" t="s">
        <v>41</v>
      </c>
      <c r="D34" s="76"/>
      <c r="E34" s="71"/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65">
        <f t="shared" si="0"/>
        <v>0</v>
      </c>
      <c r="M34" s="75" t="s">
        <v>143</v>
      </c>
      <c r="N34" s="75" t="s">
        <v>143</v>
      </c>
    </row>
    <row r="35" spans="1:14" s="132" customFormat="1" x14ac:dyDescent="0.3">
      <c r="A35" s="132" t="s">
        <v>41</v>
      </c>
      <c r="D35" s="76"/>
      <c r="E35" s="71"/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65">
        <f t="shared" ref="L35:L54" si="1">ROUNDUP(SUM(G35:K35),0)</f>
        <v>0</v>
      </c>
      <c r="M35" s="75" t="s">
        <v>143</v>
      </c>
      <c r="N35" s="75" t="s">
        <v>143</v>
      </c>
    </row>
    <row r="36" spans="1:14" s="132" customFormat="1" x14ac:dyDescent="0.3">
      <c r="A36" s="132" t="s">
        <v>41</v>
      </c>
      <c r="D36" s="76"/>
      <c r="E36" s="71"/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65">
        <f t="shared" si="1"/>
        <v>0</v>
      </c>
      <c r="M36" s="75" t="s">
        <v>143</v>
      </c>
      <c r="N36" s="75" t="s">
        <v>143</v>
      </c>
    </row>
    <row r="37" spans="1:14" s="132" customFormat="1" x14ac:dyDescent="0.3">
      <c r="A37" s="132" t="s">
        <v>41</v>
      </c>
      <c r="D37" s="76"/>
      <c r="E37" s="71"/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65">
        <f t="shared" si="1"/>
        <v>0</v>
      </c>
      <c r="M37" s="75" t="s">
        <v>143</v>
      </c>
      <c r="N37" s="75" t="s">
        <v>143</v>
      </c>
    </row>
    <row r="38" spans="1:14" s="132" customFormat="1" x14ac:dyDescent="0.3">
      <c r="A38" s="132" t="s">
        <v>41</v>
      </c>
      <c r="D38" s="76"/>
      <c r="E38" s="71"/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65">
        <f t="shared" si="1"/>
        <v>0</v>
      </c>
      <c r="M38" s="75" t="s">
        <v>143</v>
      </c>
      <c r="N38" s="75" t="s">
        <v>143</v>
      </c>
    </row>
    <row r="39" spans="1:14" s="132" customFormat="1" x14ac:dyDescent="0.3">
      <c r="A39" s="132" t="s">
        <v>41</v>
      </c>
      <c r="D39" s="76"/>
      <c r="E39" s="71"/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65">
        <f t="shared" si="1"/>
        <v>0</v>
      </c>
      <c r="M39" s="75" t="s">
        <v>143</v>
      </c>
      <c r="N39" s="75" t="s">
        <v>143</v>
      </c>
    </row>
    <row r="40" spans="1:14" s="132" customFormat="1" x14ac:dyDescent="0.3">
      <c r="A40" s="132" t="s">
        <v>41</v>
      </c>
      <c r="D40" s="76"/>
      <c r="E40" s="71"/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65">
        <f t="shared" si="1"/>
        <v>0</v>
      </c>
      <c r="M40" s="75" t="s">
        <v>143</v>
      </c>
      <c r="N40" s="75" t="s">
        <v>143</v>
      </c>
    </row>
    <row r="41" spans="1:14" s="132" customFormat="1" x14ac:dyDescent="0.3">
      <c r="A41" s="132" t="s">
        <v>41</v>
      </c>
      <c r="D41" s="76"/>
      <c r="E41" s="71"/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65">
        <f t="shared" si="1"/>
        <v>0</v>
      </c>
      <c r="M41" s="75" t="s">
        <v>143</v>
      </c>
      <c r="N41" s="75" t="s">
        <v>143</v>
      </c>
    </row>
    <row r="42" spans="1:14" s="132" customFormat="1" x14ac:dyDescent="0.3">
      <c r="A42" s="132" t="s">
        <v>41</v>
      </c>
      <c r="D42" s="76"/>
      <c r="E42" s="71"/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65">
        <f t="shared" si="1"/>
        <v>0</v>
      </c>
      <c r="M42" s="75" t="s">
        <v>143</v>
      </c>
      <c r="N42" s="75" t="s">
        <v>143</v>
      </c>
    </row>
    <row r="43" spans="1:14" s="132" customFormat="1" x14ac:dyDescent="0.3">
      <c r="A43" s="132" t="s">
        <v>41</v>
      </c>
      <c r="D43" s="76"/>
      <c r="E43" s="71"/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65">
        <f t="shared" si="1"/>
        <v>0</v>
      </c>
      <c r="M43" s="75" t="s">
        <v>143</v>
      </c>
      <c r="N43" s="75" t="s">
        <v>143</v>
      </c>
    </row>
    <row r="44" spans="1:14" s="132" customFormat="1" x14ac:dyDescent="0.3">
      <c r="A44" s="132" t="s">
        <v>41</v>
      </c>
      <c r="D44" s="76"/>
      <c r="E44" s="71"/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65">
        <f t="shared" si="1"/>
        <v>0</v>
      </c>
      <c r="M44" s="75" t="s">
        <v>143</v>
      </c>
      <c r="N44" s="75" t="s">
        <v>143</v>
      </c>
    </row>
    <row r="45" spans="1:14" s="132" customFormat="1" x14ac:dyDescent="0.3">
      <c r="A45" s="132" t="s">
        <v>41</v>
      </c>
      <c r="D45" s="76"/>
      <c r="E45" s="71"/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65">
        <f t="shared" si="1"/>
        <v>0</v>
      </c>
      <c r="M45" s="75" t="s">
        <v>143</v>
      </c>
      <c r="N45" s="75" t="s">
        <v>143</v>
      </c>
    </row>
    <row r="46" spans="1:14" s="132" customFormat="1" x14ac:dyDescent="0.3">
      <c r="A46" s="132" t="s">
        <v>41</v>
      </c>
      <c r="D46" s="76"/>
      <c r="E46" s="71"/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65">
        <f t="shared" si="1"/>
        <v>0</v>
      </c>
      <c r="M46" s="75" t="s">
        <v>143</v>
      </c>
      <c r="N46" s="75" t="s">
        <v>143</v>
      </c>
    </row>
    <row r="47" spans="1:14" s="132" customFormat="1" x14ac:dyDescent="0.3">
      <c r="A47" s="132" t="s">
        <v>41</v>
      </c>
      <c r="D47" s="76"/>
      <c r="E47" s="71"/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65">
        <f t="shared" si="1"/>
        <v>0</v>
      </c>
      <c r="M47" s="75" t="s">
        <v>143</v>
      </c>
      <c r="N47" s="75" t="s">
        <v>143</v>
      </c>
    </row>
    <row r="48" spans="1:14" s="132" customFormat="1" x14ac:dyDescent="0.3">
      <c r="A48" s="132" t="s">
        <v>41</v>
      </c>
      <c r="D48" s="76"/>
      <c r="E48" s="71"/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65">
        <f t="shared" si="1"/>
        <v>0</v>
      </c>
      <c r="M48" s="75" t="s">
        <v>143</v>
      </c>
      <c r="N48" s="75" t="s">
        <v>143</v>
      </c>
    </row>
    <row r="49" spans="1:14" s="132" customFormat="1" x14ac:dyDescent="0.3">
      <c r="A49" s="132" t="s">
        <v>41</v>
      </c>
      <c r="D49" s="76"/>
      <c r="E49" s="71"/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65">
        <f t="shared" si="1"/>
        <v>0</v>
      </c>
      <c r="M49" s="75" t="s">
        <v>143</v>
      </c>
      <c r="N49" s="75" t="s">
        <v>143</v>
      </c>
    </row>
    <row r="50" spans="1:14" s="132" customFormat="1" x14ac:dyDescent="0.3">
      <c r="A50" s="132" t="s">
        <v>41</v>
      </c>
      <c r="D50" s="76"/>
      <c r="E50" s="71"/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65">
        <f t="shared" si="1"/>
        <v>0</v>
      </c>
      <c r="M50" s="75" t="s">
        <v>143</v>
      </c>
      <c r="N50" s="75" t="s">
        <v>143</v>
      </c>
    </row>
    <row r="51" spans="1:14" s="132" customFormat="1" x14ac:dyDescent="0.3">
      <c r="A51" s="132" t="s">
        <v>41</v>
      </c>
      <c r="D51" s="76"/>
      <c r="E51" s="71"/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65">
        <f t="shared" si="1"/>
        <v>0</v>
      </c>
      <c r="M51" s="75" t="s">
        <v>143</v>
      </c>
      <c r="N51" s="75" t="s">
        <v>143</v>
      </c>
    </row>
    <row r="52" spans="1:14" x14ac:dyDescent="0.3">
      <c r="A52" s="132" t="s">
        <v>41</v>
      </c>
      <c r="B52" s="132"/>
      <c r="C52" s="132"/>
      <c r="D52" s="76"/>
      <c r="E52" s="71"/>
      <c r="F52" s="132"/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65">
        <f t="shared" si="1"/>
        <v>0</v>
      </c>
      <c r="M52" s="75" t="s">
        <v>143</v>
      </c>
      <c r="N52" s="75" t="s">
        <v>143</v>
      </c>
    </row>
    <row r="53" spans="1:14" x14ac:dyDescent="0.3">
      <c r="A53" s="132" t="s">
        <v>41</v>
      </c>
      <c r="B53" s="132"/>
      <c r="C53" s="132"/>
      <c r="D53" s="76"/>
      <c r="E53" s="71"/>
      <c r="F53" s="132"/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65">
        <f t="shared" si="1"/>
        <v>0</v>
      </c>
      <c r="M53" s="75" t="s">
        <v>143</v>
      </c>
      <c r="N53" s="75" t="s">
        <v>143</v>
      </c>
    </row>
    <row r="54" spans="1:14" x14ac:dyDescent="0.3">
      <c r="A54" s="132" t="s">
        <v>41</v>
      </c>
      <c r="B54" s="132"/>
      <c r="C54" s="132"/>
      <c r="D54" s="76"/>
      <c r="E54" s="71"/>
      <c r="F54" s="132"/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65">
        <f t="shared" si="1"/>
        <v>0</v>
      </c>
      <c r="M54" s="75" t="s">
        <v>143</v>
      </c>
      <c r="N54" s="75" t="s">
        <v>143</v>
      </c>
    </row>
    <row r="55" spans="1:14" x14ac:dyDescent="0.3">
      <c r="A55" s="167" t="s">
        <v>46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</row>
    <row r="56" spans="1:14" x14ac:dyDescent="0.3">
      <c r="A56" s="116" t="s">
        <v>188</v>
      </c>
      <c r="B56" s="120" t="s">
        <v>9</v>
      </c>
      <c r="C56" s="120" t="s">
        <v>193</v>
      </c>
      <c r="D56" s="120" t="s">
        <v>194</v>
      </c>
      <c r="E56" s="120" t="s">
        <v>195</v>
      </c>
      <c r="F56" s="120" t="s">
        <v>196</v>
      </c>
      <c r="G56" s="120" t="s">
        <v>197</v>
      </c>
      <c r="H56" s="120" t="s">
        <v>198</v>
      </c>
      <c r="I56" s="120" t="s">
        <v>199</v>
      </c>
      <c r="J56" s="120" t="s">
        <v>200</v>
      </c>
      <c r="K56" s="120" t="s">
        <v>201</v>
      </c>
      <c r="L56" s="120" t="s">
        <v>202</v>
      </c>
      <c r="M56" s="120" t="s">
        <v>203</v>
      </c>
      <c r="N56" s="120" t="s">
        <v>204</v>
      </c>
    </row>
    <row r="57" spans="1:14" x14ac:dyDescent="0.3">
      <c r="A57" s="61" t="str">
        <f t="shared" ref="A57:A88" si="2">A3</f>
        <v>Name</v>
      </c>
      <c r="B57" s="66">
        <f>SUM(C57:N57)</f>
        <v>0</v>
      </c>
      <c r="C57" s="65">
        <f t="shared" ref="C57:C88" si="3">IF($B3=1,L3,0)</f>
        <v>0</v>
      </c>
      <c r="D57" s="65">
        <f t="shared" ref="D57:D88" si="4">IF($B3=2,$L3,0)</f>
        <v>0</v>
      </c>
      <c r="E57" s="65">
        <f t="shared" ref="E57:E88" si="5">IF($B3=3,$L3,0)</f>
        <v>0</v>
      </c>
      <c r="F57" s="65">
        <f t="shared" ref="F57:F88" si="6">IF($B3=4,$L3,0)</f>
        <v>0</v>
      </c>
      <c r="G57" s="65">
        <f t="shared" ref="G57:G88" si="7">IF($B3=5,$L3,0)</f>
        <v>0</v>
      </c>
      <c r="H57" s="65">
        <f t="shared" ref="H57:H88" si="8">IF($B3=6,$L3,0)</f>
        <v>0</v>
      </c>
      <c r="I57" s="65">
        <f t="shared" ref="I57:I88" si="9">IF($B3=7,$L3,0)</f>
        <v>0</v>
      </c>
      <c r="J57" s="65">
        <f t="shared" ref="J57:J88" si="10">IF($B3=8,$L3,0)</f>
        <v>0</v>
      </c>
      <c r="K57" s="65">
        <f t="shared" ref="K57:K88" si="11">IF($B3=9,$L3,0)</f>
        <v>0</v>
      </c>
      <c r="L57" s="65">
        <f t="shared" ref="L57:L88" si="12">IF($B3=10,$L3,0)</f>
        <v>0</v>
      </c>
      <c r="M57" s="65">
        <f t="shared" ref="M57:M88" si="13">IF($B3=11,$L3,0)</f>
        <v>0</v>
      </c>
      <c r="N57" s="65">
        <f t="shared" ref="N57:N88" si="14">IF($B3=12,$L3,0)</f>
        <v>0</v>
      </c>
    </row>
    <row r="58" spans="1:14" x14ac:dyDescent="0.3">
      <c r="A58" s="61" t="str">
        <f t="shared" si="2"/>
        <v>Name</v>
      </c>
      <c r="B58" s="66">
        <f>SUM(C58:N58)</f>
        <v>0</v>
      </c>
      <c r="C58" s="65">
        <f t="shared" si="3"/>
        <v>0</v>
      </c>
      <c r="D58" s="65">
        <f t="shared" si="4"/>
        <v>0</v>
      </c>
      <c r="E58" s="65">
        <f t="shared" si="5"/>
        <v>0</v>
      </c>
      <c r="F58" s="65">
        <f t="shared" si="6"/>
        <v>0</v>
      </c>
      <c r="G58" s="65">
        <f t="shared" si="7"/>
        <v>0</v>
      </c>
      <c r="H58" s="65">
        <f t="shared" si="8"/>
        <v>0</v>
      </c>
      <c r="I58" s="65">
        <f t="shared" si="9"/>
        <v>0</v>
      </c>
      <c r="J58" s="65">
        <f t="shared" si="10"/>
        <v>0</v>
      </c>
      <c r="K58" s="65">
        <f t="shared" si="11"/>
        <v>0</v>
      </c>
      <c r="L58" s="65">
        <f t="shared" si="12"/>
        <v>0</v>
      </c>
      <c r="M58" s="65">
        <f t="shared" si="13"/>
        <v>0</v>
      </c>
      <c r="N58" s="65">
        <f t="shared" si="14"/>
        <v>0</v>
      </c>
    </row>
    <row r="59" spans="1:14" x14ac:dyDescent="0.3">
      <c r="A59" s="61" t="str">
        <f t="shared" si="2"/>
        <v>Name</v>
      </c>
      <c r="B59" s="66">
        <f t="shared" ref="B59:B109" si="15">SUM(C59:N59)</f>
        <v>0</v>
      </c>
      <c r="C59" s="65">
        <f t="shared" si="3"/>
        <v>0</v>
      </c>
      <c r="D59" s="65">
        <f t="shared" si="4"/>
        <v>0</v>
      </c>
      <c r="E59" s="65">
        <f t="shared" si="5"/>
        <v>0</v>
      </c>
      <c r="F59" s="65">
        <f t="shared" si="6"/>
        <v>0</v>
      </c>
      <c r="G59" s="65">
        <f t="shared" si="7"/>
        <v>0</v>
      </c>
      <c r="H59" s="65">
        <f t="shared" si="8"/>
        <v>0</v>
      </c>
      <c r="I59" s="65">
        <f t="shared" si="9"/>
        <v>0</v>
      </c>
      <c r="J59" s="65">
        <f t="shared" si="10"/>
        <v>0</v>
      </c>
      <c r="K59" s="65">
        <f t="shared" si="11"/>
        <v>0</v>
      </c>
      <c r="L59" s="65">
        <f t="shared" si="12"/>
        <v>0</v>
      </c>
      <c r="M59" s="65">
        <f t="shared" si="13"/>
        <v>0</v>
      </c>
      <c r="N59" s="65">
        <f t="shared" si="14"/>
        <v>0</v>
      </c>
    </row>
    <row r="60" spans="1:14" x14ac:dyDescent="0.3">
      <c r="A60" s="61" t="str">
        <f t="shared" si="2"/>
        <v>Name</v>
      </c>
      <c r="B60" s="66">
        <f t="shared" si="15"/>
        <v>0</v>
      </c>
      <c r="C60" s="65">
        <f t="shared" si="3"/>
        <v>0</v>
      </c>
      <c r="D60" s="65">
        <f t="shared" si="4"/>
        <v>0</v>
      </c>
      <c r="E60" s="65">
        <f t="shared" si="5"/>
        <v>0</v>
      </c>
      <c r="F60" s="65">
        <f t="shared" si="6"/>
        <v>0</v>
      </c>
      <c r="G60" s="65">
        <f t="shared" si="7"/>
        <v>0</v>
      </c>
      <c r="H60" s="65">
        <f t="shared" si="8"/>
        <v>0</v>
      </c>
      <c r="I60" s="65">
        <f t="shared" si="9"/>
        <v>0</v>
      </c>
      <c r="J60" s="65">
        <f t="shared" si="10"/>
        <v>0</v>
      </c>
      <c r="K60" s="65">
        <f t="shared" si="11"/>
        <v>0</v>
      </c>
      <c r="L60" s="65">
        <f t="shared" si="12"/>
        <v>0</v>
      </c>
      <c r="M60" s="65">
        <f t="shared" si="13"/>
        <v>0</v>
      </c>
      <c r="N60" s="65">
        <f t="shared" si="14"/>
        <v>0</v>
      </c>
    </row>
    <row r="61" spans="1:14" s="132" customFormat="1" x14ac:dyDescent="0.3">
      <c r="A61" s="61" t="str">
        <f t="shared" si="2"/>
        <v>Name</v>
      </c>
      <c r="B61" s="66">
        <f t="shared" ref="B61:B101" si="16">SUM(C61:N61)</f>
        <v>0</v>
      </c>
      <c r="C61" s="65">
        <f t="shared" si="3"/>
        <v>0</v>
      </c>
      <c r="D61" s="65">
        <f t="shared" si="4"/>
        <v>0</v>
      </c>
      <c r="E61" s="65">
        <f t="shared" si="5"/>
        <v>0</v>
      </c>
      <c r="F61" s="65">
        <f t="shared" si="6"/>
        <v>0</v>
      </c>
      <c r="G61" s="65">
        <f t="shared" si="7"/>
        <v>0</v>
      </c>
      <c r="H61" s="65">
        <f t="shared" si="8"/>
        <v>0</v>
      </c>
      <c r="I61" s="65">
        <f t="shared" si="9"/>
        <v>0</v>
      </c>
      <c r="J61" s="65">
        <f t="shared" si="10"/>
        <v>0</v>
      </c>
      <c r="K61" s="65">
        <f t="shared" si="11"/>
        <v>0</v>
      </c>
      <c r="L61" s="65">
        <f t="shared" si="12"/>
        <v>0</v>
      </c>
      <c r="M61" s="65">
        <f t="shared" si="13"/>
        <v>0</v>
      </c>
      <c r="N61" s="65">
        <f t="shared" si="14"/>
        <v>0</v>
      </c>
    </row>
    <row r="62" spans="1:14" s="132" customFormat="1" x14ac:dyDescent="0.3">
      <c r="A62" s="61" t="str">
        <f t="shared" si="2"/>
        <v>Name</v>
      </c>
      <c r="B62" s="66">
        <f t="shared" si="16"/>
        <v>0</v>
      </c>
      <c r="C62" s="65">
        <f t="shared" si="3"/>
        <v>0</v>
      </c>
      <c r="D62" s="65">
        <f t="shared" si="4"/>
        <v>0</v>
      </c>
      <c r="E62" s="65">
        <f t="shared" si="5"/>
        <v>0</v>
      </c>
      <c r="F62" s="65">
        <f t="shared" si="6"/>
        <v>0</v>
      </c>
      <c r="G62" s="65">
        <f t="shared" si="7"/>
        <v>0</v>
      </c>
      <c r="H62" s="65">
        <f t="shared" si="8"/>
        <v>0</v>
      </c>
      <c r="I62" s="65">
        <f t="shared" si="9"/>
        <v>0</v>
      </c>
      <c r="J62" s="65">
        <f t="shared" si="10"/>
        <v>0</v>
      </c>
      <c r="K62" s="65">
        <f t="shared" si="11"/>
        <v>0</v>
      </c>
      <c r="L62" s="65">
        <f t="shared" si="12"/>
        <v>0</v>
      </c>
      <c r="M62" s="65">
        <f t="shared" si="13"/>
        <v>0</v>
      </c>
      <c r="N62" s="65">
        <f t="shared" si="14"/>
        <v>0</v>
      </c>
    </row>
    <row r="63" spans="1:14" s="132" customFormat="1" x14ac:dyDescent="0.3">
      <c r="A63" s="61" t="str">
        <f t="shared" si="2"/>
        <v>Name</v>
      </c>
      <c r="B63" s="66">
        <f t="shared" si="16"/>
        <v>0</v>
      </c>
      <c r="C63" s="65">
        <f t="shared" si="3"/>
        <v>0</v>
      </c>
      <c r="D63" s="65">
        <f t="shared" si="4"/>
        <v>0</v>
      </c>
      <c r="E63" s="65">
        <f t="shared" si="5"/>
        <v>0</v>
      </c>
      <c r="F63" s="65">
        <f t="shared" si="6"/>
        <v>0</v>
      </c>
      <c r="G63" s="65">
        <f t="shared" si="7"/>
        <v>0</v>
      </c>
      <c r="H63" s="65">
        <f t="shared" si="8"/>
        <v>0</v>
      </c>
      <c r="I63" s="65">
        <f t="shared" si="9"/>
        <v>0</v>
      </c>
      <c r="J63" s="65">
        <f t="shared" si="10"/>
        <v>0</v>
      </c>
      <c r="K63" s="65">
        <f t="shared" si="11"/>
        <v>0</v>
      </c>
      <c r="L63" s="65">
        <f t="shared" si="12"/>
        <v>0</v>
      </c>
      <c r="M63" s="65">
        <f t="shared" si="13"/>
        <v>0</v>
      </c>
      <c r="N63" s="65">
        <f t="shared" si="14"/>
        <v>0</v>
      </c>
    </row>
    <row r="64" spans="1:14" s="132" customFormat="1" x14ac:dyDescent="0.3">
      <c r="A64" s="61" t="str">
        <f t="shared" si="2"/>
        <v>Name</v>
      </c>
      <c r="B64" s="66">
        <f t="shared" si="16"/>
        <v>0</v>
      </c>
      <c r="C64" s="65">
        <f t="shared" si="3"/>
        <v>0</v>
      </c>
      <c r="D64" s="65">
        <f t="shared" si="4"/>
        <v>0</v>
      </c>
      <c r="E64" s="65">
        <f t="shared" si="5"/>
        <v>0</v>
      </c>
      <c r="F64" s="65">
        <f t="shared" si="6"/>
        <v>0</v>
      </c>
      <c r="G64" s="65">
        <f t="shared" si="7"/>
        <v>0</v>
      </c>
      <c r="H64" s="65">
        <f t="shared" si="8"/>
        <v>0</v>
      </c>
      <c r="I64" s="65">
        <f t="shared" si="9"/>
        <v>0</v>
      </c>
      <c r="J64" s="65">
        <f t="shared" si="10"/>
        <v>0</v>
      </c>
      <c r="K64" s="65">
        <f t="shared" si="11"/>
        <v>0</v>
      </c>
      <c r="L64" s="65">
        <f t="shared" si="12"/>
        <v>0</v>
      </c>
      <c r="M64" s="65">
        <f t="shared" si="13"/>
        <v>0</v>
      </c>
      <c r="N64" s="65">
        <f t="shared" si="14"/>
        <v>0</v>
      </c>
    </row>
    <row r="65" spans="1:14" s="132" customFormat="1" x14ac:dyDescent="0.3">
      <c r="A65" s="61" t="str">
        <f t="shared" si="2"/>
        <v>Name</v>
      </c>
      <c r="B65" s="66">
        <f t="shared" si="16"/>
        <v>0</v>
      </c>
      <c r="C65" s="65">
        <f t="shared" si="3"/>
        <v>0</v>
      </c>
      <c r="D65" s="65">
        <f t="shared" si="4"/>
        <v>0</v>
      </c>
      <c r="E65" s="65">
        <f t="shared" si="5"/>
        <v>0</v>
      </c>
      <c r="F65" s="65">
        <f t="shared" si="6"/>
        <v>0</v>
      </c>
      <c r="G65" s="65">
        <f t="shared" si="7"/>
        <v>0</v>
      </c>
      <c r="H65" s="65">
        <f t="shared" si="8"/>
        <v>0</v>
      </c>
      <c r="I65" s="65">
        <f t="shared" si="9"/>
        <v>0</v>
      </c>
      <c r="J65" s="65">
        <f t="shared" si="10"/>
        <v>0</v>
      </c>
      <c r="K65" s="65">
        <f t="shared" si="11"/>
        <v>0</v>
      </c>
      <c r="L65" s="65">
        <f t="shared" si="12"/>
        <v>0</v>
      </c>
      <c r="M65" s="65">
        <f t="shared" si="13"/>
        <v>0</v>
      </c>
      <c r="N65" s="65">
        <f t="shared" si="14"/>
        <v>0</v>
      </c>
    </row>
    <row r="66" spans="1:14" s="132" customFormat="1" x14ac:dyDescent="0.3">
      <c r="A66" s="61" t="str">
        <f t="shared" si="2"/>
        <v>Name</v>
      </c>
      <c r="B66" s="66">
        <f t="shared" si="16"/>
        <v>0</v>
      </c>
      <c r="C66" s="65">
        <f t="shared" si="3"/>
        <v>0</v>
      </c>
      <c r="D66" s="65">
        <f t="shared" si="4"/>
        <v>0</v>
      </c>
      <c r="E66" s="65">
        <f t="shared" si="5"/>
        <v>0</v>
      </c>
      <c r="F66" s="65">
        <f t="shared" si="6"/>
        <v>0</v>
      </c>
      <c r="G66" s="65">
        <f t="shared" si="7"/>
        <v>0</v>
      </c>
      <c r="H66" s="65">
        <f t="shared" si="8"/>
        <v>0</v>
      </c>
      <c r="I66" s="65">
        <f t="shared" si="9"/>
        <v>0</v>
      </c>
      <c r="J66" s="65">
        <f t="shared" si="10"/>
        <v>0</v>
      </c>
      <c r="K66" s="65">
        <f t="shared" si="11"/>
        <v>0</v>
      </c>
      <c r="L66" s="65">
        <f t="shared" si="12"/>
        <v>0</v>
      </c>
      <c r="M66" s="65">
        <f t="shared" si="13"/>
        <v>0</v>
      </c>
      <c r="N66" s="65">
        <f t="shared" si="14"/>
        <v>0</v>
      </c>
    </row>
    <row r="67" spans="1:14" s="132" customFormat="1" x14ac:dyDescent="0.3">
      <c r="A67" s="61" t="str">
        <f t="shared" si="2"/>
        <v>Name</v>
      </c>
      <c r="B67" s="66">
        <f t="shared" si="16"/>
        <v>0</v>
      </c>
      <c r="C67" s="65">
        <f t="shared" si="3"/>
        <v>0</v>
      </c>
      <c r="D67" s="65">
        <f t="shared" si="4"/>
        <v>0</v>
      </c>
      <c r="E67" s="65">
        <f t="shared" si="5"/>
        <v>0</v>
      </c>
      <c r="F67" s="65">
        <f t="shared" si="6"/>
        <v>0</v>
      </c>
      <c r="G67" s="65">
        <f t="shared" si="7"/>
        <v>0</v>
      </c>
      <c r="H67" s="65">
        <f t="shared" si="8"/>
        <v>0</v>
      </c>
      <c r="I67" s="65">
        <f t="shared" si="9"/>
        <v>0</v>
      </c>
      <c r="J67" s="65">
        <f t="shared" si="10"/>
        <v>0</v>
      </c>
      <c r="K67" s="65">
        <f t="shared" si="11"/>
        <v>0</v>
      </c>
      <c r="L67" s="65">
        <f t="shared" si="12"/>
        <v>0</v>
      </c>
      <c r="M67" s="65">
        <f t="shared" si="13"/>
        <v>0</v>
      </c>
      <c r="N67" s="65">
        <f t="shared" si="14"/>
        <v>0</v>
      </c>
    </row>
    <row r="68" spans="1:14" s="132" customFormat="1" x14ac:dyDescent="0.3">
      <c r="A68" s="61" t="str">
        <f t="shared" si="2"/>
        <v>Name</v>
      </c>
      <c r="B68" s="66">
        <f t="shared" si="16"/>
        <v>0</v>
      </c>
      <c r="C68" s="65">
        <f t="shared" si="3"/>
        <v>0</v>
      </c>
      <c r="D68" s="65">
        <f t="shared" si="4"/>
        <v>0</v>
      </c>
      <c r="E68" s="65">
        <f t="shared" si="5"/>
        <v>0</v>
      </c>
      <c r="F68" s="65">
        <f t="shared" si="6"/>
        <v>0</v>
      </c>
      <c r="G68" s="65">
        <f t="shared" si="7"/>
        <v>0</v>
      </c>
      <c r="H68" s="65">
        <f t="shared" si="8"/>
        <v>0</v>
      </c>
      <c r="I68" s="65">
        <f t="shared" si="9"/>
        <v>0</v>
      </c>
      <c r="J68" s="65">
        <f t="shared" si="10"/>
        <v>0</v>
      </c>
      <c r="K68" s="65">
        <f t="shared" si="11"/>
        <v>0</v>
      </c>
      <c r="L68" s="65">
        <f t="shared" si="12"/>
        <v>0</v>
      </c>
      <c r="M68" s="65">
        <f t="shared" si="13"/>
        <v>0</v>
      </c>
      <c r="N68" s="65">
        <f t="shared" si="14"/>
        <v>0</v>
      </c>
    </row>
    <row r="69" spans="1:14" s="132" customFormat="1" x14ac:dyDescent="0.3">
      <c r="A69" s="61" t="str">
        <f t="shared" si="2"/>
        <v>Name</v>
      </c>
      <c r="B69" s="66">
        <f t="shared" si="16"/>
        <v>0</v>
      </c>
      <c r="C69" s="65">
        <f t="shared" si="3"/>
        <v>0</v>
      </c>
      <c r="D69" s="65">
        <f t="shared" si="4"/>
        <v>0</v>
      </c>
      <c r="E69" s="65">
        <f t="shared" si="5"/>
        <v>0</v>
      </c>
      <c r="F69" s="65">
        <f t="shared" si="6"/>
        <v>0</v>
      </c>
      <c r="G69" s="65">
        <f t="shared" si="7"/>
        <v>0</v>
      </c>
      <c r="H69" s="65">
        <f t="shared" si="8"/>
        <v>0</v>
      </c>
      <c r="I69" s="65">
        <f t="shared" si="9"/>
        <v>0</v>
      </c>
      <c r="J69" s="65">
        <f t="shared" si="10"/>
        <v>0</v>
      </c>
      <c r="K69" s="65">
        <f t="shared" si="11"/>
        <v>0</v>
      </c>
      <c r="L69" s="65">
        <f t="shared" si="12"/>
        <v>0</v>
      </c>
      <c r="M69" s="65">
        <f t="shared" si="13"/>
        <v>0</v>
      </c>
      <c r="N69" s="65">
        <f t="shared" si="14"/>
        <v>0</v>
      </c>
    </row>
    <row r="70" spans="1:14" s="132" customFormat="1" x14ac:dyDescent="0.3">
      <c r="A70" s="61" t="str">
        <f t="shared" si="2"/>
        <v>Name</v>
      </c>
      <c r="B70" s="66">
        <f t="shared" si="16"/>
        <v>0</v>
      </c>
      <c r="C70" s="65">
        <f t="shared" si="3"/>
        <v>0</v>
      </c>
      <c r="D70" s="65">
        <f t="shared" si="4"/>
        <v>0</v>
      </c>
      <c r="E70" s="65">
        <f t="shared" si="5"/>
        <v>0</v>
      </c>
      <c r="F70" s="65">
        <f t="shared" si="6"/>
        <v>0</v>
      </c>
      <c r="G70" s="65">
        <f t="shared" si="7"/>
        <v>0</v>
      </c>
      <c r="H70" s="65">
        <f t="shared" si="8"/>
        <v>0</v>
      </c>
      <c r="I70" s="65">
        <f t="shared" si="9"/>
        <v>0</v>
      </c>
      <c r="J70" s="65">
        <f t="shared" si="10"/>
        <v>0</v>
      </c>
      <c r="K70" s="65">
        <f t="shared" si="11"/>
        <v>0</v>
      </c>
      <c r="L70" s="65">
        <f t="shared" si="12"/>
        <v>0</v>
      </c>
      <c r="M70" s="65">
        <f t="shared" si="13"/>
        <v>0</v>
      </c>
      <c r="N70" s="65">
        <f t="shared" si="14"/>
        <v>0</v>
      </c>
    </row>
    <row r="71" spans="1:14" s="132" customFormat="1" x14ac:dyDescent="0.3">
      <c r="A71" s="61" t="str">
        <f t="shared" si="2"/>
        <v>Name</v>
      </c>
      <c r="B71" s="66">
        <f t="shared" si="16"/>
        <v>0</v>
      </c>
      <c r="C71" s="65">
        <f t="shared" si="3"/>
        <v>0</v>
      </c>
      <c r="D71" s="65">
        <f t="shared" si="4"/>
        <v>0</v>
      </c>
      <c r="E71" s="65">
        <f t="shared" si="5"/>
        <v>0</v>
      </c>
      <c r="F71" s="65">
        <f t="shared" si="6"/>
        <v>0</v>
      </c>
      <c r="G71" s="65">
        <f t="shared" si="7"/>
        <v>0</v>
      </c>
      <c r="H71" s="65">
        <f t="shared" si="8"/>
        <v>0</v>
      </c>
      <c r="I71" s="65">
        <f t="shared" si="9"/>
        <v>0</v>
      </c>
      <c r="J71" s="65">
        <f t="shared" si="10"/>
        <v>0</v>
      </c>
      <c r="K71" s="65">
        <f t="shared" si="11"/>
        <v>0</v>
      </c>
      <c r="L71" s="65">
        <f t="shared" si="12"/>
        <v>0</v>
      </c>
      <c r="M71" s="65">
        <f t="shared" si="13"/>
        <v>0</v>
      </c>
      <c r="N71" s="65">
        <f t="shared" si="14"/>
        <v>0</v>
      </c>
    </row>
    <row r="72" spans="1:14" s="132" customFormat="1" x14ac:dyDescent="0.3">
      <c r="A72" s="61" t="str">
        <f t="shared" si="2"/>
        <v>Name</v>
      </c>
      <c r="B72" s="66">
        <f t="shared" si="16"/>
        <v>0</v>
      </c>
      <c r="C72" s="65">
        <f t="shared" si="3"/>
        <v>0</v>
      </c>
      <c r="D72" s="65">
        <f t="shared" si="4"/>
        <v>0</v>
      </c>
      <c r="E72" s="65">
        <f t="shared" si="5"/>
        <v>0</v>
      </c>
      <c r="F72" s="65">
        <f t="shared" si="6"/>
        <v>0</v>
      </c>
      <c r="G72" s="65">
        <f t="shared" si="7"/>
        <v>0</v>
      </c>
      <c r="H72" s="65">
        <f t="shared" si="8"/>
        <v>0</v>
      </c>
      <c r="I72" s="65">
        <f t="shared" si="9"/>
        <v>0</v>
      </c>
      <c r="J72" s="65">
        <f t="shared" si="10"/>
        <v>0</v>
      </c>
      <c r="K72" s="65">
        <f t="shared" si="11"/>
        <v>0</v>
      </c>
      <c r="L72" s="65">
        <f t="shared" si="12"/>
        <v>0</v>
      </c>
      <c r="M72" s="65">
        <f t="shared" si="13"/>
        <v>0</v>
      </c>
      <c r="N72" s="65">
        <f t="shared" si="14"/>
        <v>0</v>
      </c>
    </row>
    <row r="73" spans="1:14" s="132" customFormat="1" x14ac:dyDescent="0.3">
      <c r="A73" s="61" t="str">
        <f t="shared" si="2"/>
        <v>Name</v>
      </c>
      <c r="B73" s="66">
        <f t="shared" si="16"/>
        <v>0</v>
      </c>
      <c r="C73" s="65">
        <f t="shared" si="3"/>
        <v>0</v>
      </c>
      <c r="D73" s="65">
        <f t="shared" si="4"/>
        <v>0</v>
      </c>
      <c r="E73" s="65">
        <f t="shared" si="5"/>
        <v>0</v>
      </c>
      <c r="F73" s="65">
        <f t="shared" si="6"/>
        <v>0</v>
      </c>
      <c r="G73" s="65">
        <f t="shared" si="7"/>
        <v>0</v>
      </c>
      <c r="H73" s="65">
        <f t="shared" si="8"/>
        <v>0</v>
      </c>
      <c r="I73" s="65">
        <f t="shared" si="9"/>
        <v>0</v>
      </c>
      <c r="J73" s="65">
        <f t="shared" si="10"/>
        <v>0</v>
      </c>
      <c r="K73" s="65">
        <f t="shared" si="11"/>
        <v>0</v>
      </c>
      <c r="L73" s="65">
        <f t="shared" si="12"/>
        <v>0</v>
      </c>
      <c r="M73" s="65">
        <f t="shared" si="13"/>
        <v>0</v>
      </c>
      <c r="N73" s="65">
        <f t="shared" si="14"/>
        <v>0</v>
      </c>
    </row>
    <row r="74" spans="1:14" s="132" customFormat="1" x14ac:dyDescent="0.3">
      <c r="A74" s="61" t="str">
        <f t="shared" si="2"/>
        <v>Name</v>
      </c>
      <c r="B74" s="66">
        <f t="shared" si="16"/>
        <v>0</v>
      </c>
      <c r="C74" s="65">
        <f t="shared" si="3"/>
        <v>0</v>
      </c>
      <c r="D74" s="65">
        <f t="shared" si="4"/>
        <v>0</v>
      </c>
      <c r="E74" s="65">
        <f t="shared" si="5"/>
        <v>0</v>
      </c>
      <c r="F74" s="65">
        <f t="shared" si="6"/>
        <v>0</v>
      </c>
      <c r="G74" s="65">
        <f t="shared" si="7"/>
        <v>0</v>
      </c>
      <c r="H74" s="65">
        <f t="shared" si="8"/>
        <v>0</v>
      </c>
      <c r="I74" s="65">
        <f t="shared" si="9"/>
        <v>0</v>
      </c>
      <c r="J74" s="65">
        <f t="shared" si="10"/>
        <v>0</v>
      </c>
      <c r="K74" s="65">
        <f t="shared" si="11"/>
        <v>0</v>
      </c>
      <c r="L74" s="65">
        <f t="shared" si="12"/>
        <v>0</v>
      </c>
      <c r="M74" s="65">
        <f t="shared" si="13"/>
        <v>0</v>
      </c>
      <c r="N74" s="65">
        <f t="shared" si="14"/>
        <v>0</v>
      </c>
    </row>
    <row r="75" spans="1:14" s="132" customFormat="1" x14ac:dyDescent="0.3">
      <c r="A75" s="61" t="str">
        <f t="shared" si="2"/>
        <v>Name</v>
      </c>
      <c r="B75" s="66">
        <f t="shared" si="16"/>
        <v>0</v>
      </c>
      <c r="C75" s="65">
        <f t="shared" si="3"/>
        <v>0</v>
      </c>
      <c r="D75" s="65">
        <f t="shared" si="4"/>
        <v>0</v>
      </c>
      <c r="E75" s="65">
        <f t="shared" si="5"/>
        <v>0</v>
      </c>
      <c r="F75" s="65">
        <f t="shared" si="6"/>
        <v>0</v>
      </c>
      <c r="G75" s="65">
        <f t="shared" si="7"/>
        <v>0</v>
      </c>
      <c r="H75" s="65">
        <f t="shared" si="8"/>
        <v>0</v>
      </c>
      <c r="I75" s="65">
        <f t="shared" si="9"/>
        <v>0</v>
      </c>
      <c r="J75" s="65">
        <f t="shared" si="10"/>
        <v>0</v>
      </c>
      <c r="K75" s="65">
        <f t="shared" si="11"/>
        <v>0</v>
      </c>
      <c r="L75" s="65">
        <f t="shared" si="12"/>
        <v>0</v>
      </c>
      <c r="M75" s="65">
        <f t="shared" si="13"/>
        <v>0</v>
      </c>
      <c r="N75" s="65">
        <f t="shared" si="14"/>
        <v>0</v>
      </c>
    </row>
    <row r="76" spans="1:14" s="132" customFormat="1" x14ac:dyDescent="0.3">
      <c r="A76" s="61" t="str">
        <f t="shared" si="2"/>
        <v>Name</v>
      </c>
      <c r="B76" s="66">
        <f t="shared" si="16"/>
        <v>0</v>
      </c>
      <c r="C76" s="65">
        <f t="shared" si="3"/>
        <v>0</v>
      </c>
      <c r="D76" s="65">
        <f t="shared" si="4"/>
        <v>0</v>
      </c>
      <c r="E76" s="65">
        <f t="shared" si="5"/>
        <v>0</v>
      </c>
      <c r="F76" s="65">
        <f t="shared" si="6"/>
        <v>0</v>
      </c>
      <c r="G76" s="65">
        <f t="shared" si="7"/>
        <v>0</v>
      </c>
      <c r="H76" s="65">
        <f t="shared" si="8"/>
        <v>0</v>
      </c>
      <c r="I76" s="65">
        <f t="shared" si="9"/>
        <v>0</v>
      </c>
      <c r="J76" s="65">
        <f t="shared" si="10"/>
        <v>0</v>
      </c>
      <c r="K76" s="65">
        <f t="shared" si="11"/>
        <v>0</v>
      </c>
      <c r="L76" s="65">
        <f t="shared" si="12"/>
        <v>0</v>
      </c>
      <c r="M76" s="65">
        <f t="shared" si="13"/>
        <v>0</v>
      </c>
      <c r="N76" s="65">
        <f t="shared" si="14"/>
        <v>0</v>
      </c>
    </row>
    <row r="77" spans="1:14" s="132" customFormat="1" x14ac:dyDescent="0.3">
      <c r="A77" s="61" t="str">
        <f t="shared" si="2"/>
        <v>Name</v>
      </c>
      <c r="B77" s="66">
        <f t="shared" si="16"/>
        <v>0</v>
      </c>
      <c r="C77" s="65">
        <f t="shared" si="3"/>
        <v>0</v>
      </c>
      <c r="D77" s="65">
        <f t="shared" si="4"/>
        <v>0</v>
      </c>
      <c r="E77" s="65">
        <f t="shared" si="5"/>
        <v>0</v>
      </c>
      <c r="F77" s="65">
        <f t="shared" si="6"/>
        <v>0</v>
      </c>
      <c r="G77" s="65">
        <f t="shared" si="7"/>
        <v>0</v>
      </c>
      <c r="H77" s="65">
        <f t="shared" si="8"/>
        <v>0</v>
      </c>
      <c r="I77" s="65">
        <f t="shared" si="9"/>
        <v>0</v>
      </c>
      <c r="J77" s="65">
        <f t="shared" si="10"/>
        <v>0</v>
      </c>
      <c r="K77" s="65">
        <f t="shared" si="11"/>
        <v>0</v>
      </c>
      <c r="L77" s="65">
        <f t="shared" si="12"/>
        <v>0</v>
      </c>
      <c r="M77" s="65">
        <f t="shared" si="13"/>
        <v>0</v>
      </c>
      <c r="N77" s="65">
        <f t="shared" si="14"/>
        <v>0</v>
      </c>
    </row>
    <row r="78" spans="1:14" x14ac:dyDescent="0.3">
      <c r="A78" s="61" t="str">
        <f t="shared" si="2"/>
        <v>Name</v>
      </c>
      <c r="B78" s="66">
        <f t="shared" si="16"/>
        <v>0</v>
      </c>
      <c r="C78" s="65">
        <f t="shared" si="3"/>
        <v>0</v>
      </c>
      <c r="D78" s="65">
        <f t="shared" si="4"/>
        <v>0</v>
      </c>
      <c r="E78" s="65">
        <f t="shared" si="5"/>
        <v>0</v>
      </c>
      <c r="F78" s="65">
        <f t="shared" si="6"/>
        <v>0</v>
      </c>
      <c r="G78" s="65">
        <f t="shared" si="7"/>
        <v>0</v>
      </c>
      <c r="H78" s="65">
        <f t="shared" si="8"/>
        <v>0</v>
      </c>
      <c r="I78" s="65">
        <f t="shared" si="9"/>
        <v>0</v>
      </c>
      <c r="J78" s="65">
        <f t="shared" si="10"/>
        <v>0</v>
      </c>
      <c r="K78" s="65">
        <f t="shared" si="11"/>
        <v>0</v>
      </c>
      <c r="L78" s="65">
        <f t="shared" si="12"/>
        <v>0</v>
      </c>
      <c r="M78" s="65">
        <f t="shared" si="13"/>
        <v>0</v>
      </c>
      <c r="N78" s="65">
        <f t="shared" si="14"/>
        <v>0</v>
      </c>
    </row>
    <row r="79" spans="1:14" x14ac:dyDescent="0.3">
      <c r="A79" s="61" t="str">
        <f t="shared" si="2"/>
        <v>Name</v>
      </c>
      <c r="B79" s="66">
        <f t="shared" si="16"/>
        <v>0</v>
      </c>
      <c r="C79" s="65">
        <f t="shared" si="3"/>
        <v>0</v>
      </c>
      <c r="D79" s="65">
        <f t="shared" si="4"/>
        <v>0</v>
      </c>
      <c r="E79" s="65">
        <f t="shared" si="5"/>
        <v>0</v>
      </c>
      <c r="F79" s="65">
        <f t="shared" si="6"/>
        <v>0</v>
      </c>
      <c r="G79" s="65">
        <f t="shared" si="7"/>
        <v>0</v>
      </c>
      <c r="H79" s="65">
        <f t="shared" si="8"/>
        <v>0</v>
      </c>
      <c r="I79" s="65">
        <f t="shared" si="9"/>
        <v>0</v>
      </c>
      <c r="J79" s="65">
        <f t="shared" si="10"/>
        <v>0</v>
      </c>
      <c r="K79" s="65">
        <f t="shared" si="11"/>
        <v>0</v>
      </c>
      <c r="L79" s="65">
        <f t="shared" si="12"/>
        <v>0</v>
      </c>
      <c r="M79" s="65">
        <f t="shared" si="13"/>
        <v>0</v>
      </c>
      <c r="N79" s="65">
        <f t="shared" si="14"/>
        <v>0</v>
      </c>
    </row>
    <row r="80" spans="1:14" x14ac:dyDescent="0.3">
      <c r="A80" s="61" t="str">
        <f t="shared" si="2"/>
        <v>Name</v>
      </c>
      <c r="B80" s="66">
        <f t="shared" si="16"/>
        <v>0</v>
      </c>
      <c r="C80" s="65">
        <f t="shared" si="3"/>
        <v>0</v>
      </c>
      <c r="D80" s="65">
        <f t="shared" si="4"/>
        <v>0</v>
      </c>
      <c r="E80" s="65">
        <f t="shared" si="5"/>
        <v>0</v>
      </c>
      <c r="F80" s="65">
        <f t="shared" si="6"/>
        <v>0</v>
      </c>
      <c r="G80" s="65">
        <f t="shared" si="7"/>
        <v>0</v>
      </c>
      <c r="H80" s="65">
        <f t="shared" si="8"/>
        <v>0</v>
      </c>
      <c r="I80" s="65">
        <f t="shared" si="9"/>
        <v>0</v>
      </c>
      <c r="J80" s="65">
        <f t="shared" si="10"/>
        <v>0</v>
      </c>
      <c r="K80" s="65">
        <f t="shared" si="11"/>
        <v>0</v>
      </c>
      <c r="L80" s="65">
        <f t="shared" si="12"/>
        <v>0</v>
      </c>
      <c r="M80" s="65">
        <f t="shared" si="13"/>
        <v>0</v>
      </c>
      <c r="N80" s="65">
        <f t="shared" si="14"/>
        <v>0</v>
      </c>
    </row>
    <row r="81" spans="1:14" x14ac:dyDescent="0.3">
      <c r="A81" s="61" t="str">
        <f t="shared" si="2"/>
        <v>Name</v>
      </c>
      <c r="B81" s="66">
        <f t="shared" si="16"/>
        <v>0</v>
      </c>
      <c r="C81" s="65">
        <f t="shared" si="3"/>
        <v>0</v>
      </c>
      <c r="D81" s="65">
        <f t="shared" si="4"/>
        <v>0</v>
      </c>
      <c r="E81" s="65">
        <f t="shared" si="5"/>
        <v>0</v>
      </c>
      <c r="F81" s="65">
        <f t="shared" si="6"/>
        <v>0</v>
      </c>
      <c r="G81" s="65">
        <f t="shared" si="7"/>
        <v>0</v>
      </c>
      <c r="H81" s="65">
        <f t="shared" si="8"/>
        <v>0</v>
      </c>
      <c r="I81" s="65">
        <f t="shared" si="9"/>
        <v>0</v>
      </c>
      <c r="J81" s="65">
        <f t="shared" si="10"/>
        <v>0</v>
      </c>
      <c r="K81" s="65">
        <f t="shared" si="11"/>
        <v>0</v>
      </c>
      <c r="L81" s="65">
        <f t="shared" si="12"/>
        <v>0</v>
      </c>
      <c r="M81" s="65">
        <f t="shared" si="13"/>
        <v>0</v>
      </c>
      <c r="N81" s="65">
        <f t="shared" si="14"/>
        <v>0</v>
      </c>
    </row>
    <row r="82" spans="1:14" x14ac:dyDescent="0.3">
      <c r="A82" s="61" t="str">
        <f t="shared" si="2"/>
        <v>Name</v>
      </c>
      <c r="B82" s="66">
        <f t="shared" si="16"/>
        <v>0</v>
      </c>
      <c r="C82" s="65">
        <f t="shared" si="3"/>
        <v>0</v>
      </c>
      <c r="D82" s="65">
        <f t="shared" si="4"/>
        <v>0</v>
      </c>
      <c r="E82" s="65">
        <f t="shared" si="5"/>
        <v>0</v>
      </c>
      <c r="F82" s="65">
        <f t="shared" si="6"/>
        <v>0</v>
      </c>
      <c r="G82" s="65">
        <f t="shared" si="7"/>
        <v>0</v>
      </c>
      <c r="H82" s="65">
        <f t="shared" si="8"/>
        <v>0</v>
      </c>
      <c r="I82" s="65">
        <f t="shared" si="9"/>
        <v>0</v>
      </c>
      <c r="J82" s="65">
        <f t="shared" si="10"/>
        <v>0</v>
      </c>
      <c r="K82" s="65">
        <f t="shared" si="11"/>
        <v>0</v>
      </c>
      <c r="L82" s="65">
        <f t="shared" si="12"/>
        <v>0</v>
      </c>
      <c r="M82" s="65">
        <f t="shared" si="13"/>
        <v>0</v>
      </c>
      <c r="N82" s="65">
        <f t="shared" si="14"/>
        <v>0</v>
      </c>
    </row>
    <row r="83" spans="1:14" x14ac:dyDescent="0.3">
      <c r="A83" s="61" t="str">
        <f t="shared" si="2"/>
        <v>Name</v>
      </c>
      <c r="B83" s="66">
        <f t="shared" si="16"/>
        <v>0</v>
      </c>
      <c r="C83" s="65">
        <f t="shared" si="3"/>
        <v>0</v>
      </c>
      <c r="D83" s="65">
        <f t="shared" si="4"/>
        <v>0</v>
      </c>
      <c r="E83" s="65">
        <f t="shared" si="5"/>
        <v>0</v>
      </c>
      <c r="F83" s="65">
        <f t="shared" si="6"/>
        <v>0</v>
      </c>
      <c r="G83" s="65">
        <f t="shared" si="7"/>
        <v>0</v>
      </c>
      <c r="H83" s="65">
        <f t="shared" si="8"/>
        <v>0</v>
      </c>
      <c r="I83" s="65">
        <f t="shared" si="9"/>
        <v>0</v>
      </c>
      <c r="J83" s="65">
        <f t="shared" si="10"/>
        <v>0</v>
      </c>
      <c r="K83" s="65">
        <f t="shared" si="11"/>
        <v>0</v>
      </c>
      <c r="L83" s="65">
        <f t="shared" si="12"/>
        <v>0</v>
      </c>
      <c r="M83" s="65">
        <f t="shared" si="13"/>
        <v>0</v>
      </c>
      <c r="N83" s="65">
        <f t="shared" si="14"/>
        <v>0</v>
      </c>
    </row>
    <row r="84" spans="1:14" x14ac:dyDescent="0.3">
      <c r="A84" s="61" t="str">
        <f t="shared" si="2"/>
        <v>Name</v>
      </c>
      <c r="B84" s="66">
        <f t="shared" si="16"/>
        <v>0</v>
      </c>
      <c r="C84" s="65">
        <f t="shared" si="3"/>
        <v>0</v>
      </c>
      <c r="D84" s="65">
        <f t="shared" si="4"/>
        <v>0</v>
      </c>
      <c r="E84" s="65">
        <f t="shared" si="5"/>
        <v>0</v>
      </c>
      <c r="F84" s="65">
        <f t="shared" si="6"/>
        <v>0</v>
      </c>
      <c r="G84" s="65">
        <f t="shared" si="7"/>
        <v>0</v>
      </c>
      <c r="H84" s="65">
        <f t="shared" si="8"/>
        <v>0</v>
      </c>
      <c r="I84" s="65">
        <f t="shared" si="9"/>
        <v>0</v>
      </c>
      <c r="J84" s="65">
        <f t="shared" si="10"/>
        <v>0</v>
      </c>
      <c r="K84" s="65">
        <f t="shared" si="11"/>
        <v>0</v>
      </c>
      <c r="L84" s="65">
        <f t="shared" si="12"/>
        <v>0</v>
      </c>
      <c r="M84" s="65">
        <f t="shared" si="13"/>
        <v>0</v>
      </c>
      <c r="N84" s="65">
        <f t="shared" si="14"/>
        <v>0</v>
      </c>
    </row>
    <row r="85" spans="1:14" x14ac:dyDescent="0.3">
      <c r="A85" s="61" t="str">
        <f t="shared" si="2"/>
        <v>Name</v>
      </c>
      <c r="B85" s="66">
        <f t="shared" si="16"/>
        <v>0</v>
      </c>
      <c r="C85" s="65">
        <f t="shared" si="3"/>
        <v>0</v>
      </c>
      <c r="D85" s="65">
        <f t="shared" si="4"/>
        <v>0</v>
      </c>
      <c r="E85" s="65">
        <f t="shared" si="5"/>
        <v>0</v>
      </c>
      <c r="F85" s="65">
        <f t="shared" si="6"/>
        <v>0</v>
      </c>
      <c r="G85" s="65">
        <f t="shared" si="7"/>
        <v>0</v>
      </c>
      <c r="H85" s="65">
        <f t="shared" si="8"/>
        <v>0</v>
      </c>
      <c r="I85" s="65">
        <f t="shared" si="9"/>
        <v>0</v>
      </c>
      <c r="J85" s="65">
        <f t="shared" si="10"/>
        <v>0</v>
      </c>
      <c r="K85" s="65">
        <f t="shared" si="11"/>
        <v>0</v>
      </c>
      <c r="L85" s="65">
        <f t="shared" si="12"/>
        <v>0</v>
      </c>
      <c r="M85" s="65">
        <f t="shared" si="13"/>
        <v>0</v>
      </c>
      <c r="N85" s="65">
        <f t="shared" si="14"/>
        <v>0</v>
      </c>
    </row>
    <row r="86" spans="1:14" x14ac:dyDescent="0.3">
      <c r="A86" s="61" t="str">
        <f t="shared" si="2"/>
        <v>Name</v>
      </c>
      <c r="B86" s="66">
        <f t="shared" si="16"/>
        <v>0</v>
      </c>
      <c r="C86" s="65">
        <f t="shared" si="3"/>
        <v>0</v>
      </c>
      <c r="D86" s="65">
        <f t="shared" si="4"/>
        <v>0</v>
      </c>
      <c r="E86" s="65">
        <f t="shared" si="5"/>
        <v>0</v>
      </c>
      <c r="F86" s="65">
        <f t="shared" si="6"/>
        <v>0</v>
      </c>
      <c r="G86" s="65">
        <f t="shared" si="7"/>
        <v>0</v>
      </c>
      <c r="H86" s="65">
        <f t="shared" si="8"/>
        <v>0</v>
      </c>
      <c r="I86" s="65">
        <f t="shared" si="9"/>
        <v>0</v>
      </c>
      <c r="J86" s="65">
        <f t="shared" si="10"/>
        <v>0</v>
      </c>
      <c r="K86" s="65">
        <f t="shared" si="11"/>
        <v>0</v>
      </c>
      <c r="L86" s="65">
        <f t="shared" si="12"/>
        <v>0</v>
      </c>
      <c r="M86" s="65">
        <f t="shared" si="13"/>
        <v>0</v>
      </c>
      <c r="N86" s="65">
        <f t="shared" si="14"/>
        <v>0</v>
      </c>
    </row>
    <row r="87" spans="1:14" x14ac:dyDescent="0.3">
      <c r="A87" s="61" t="str">
        <f t="shared" si="2"/>
        <v>Name</v>
      </c>
      <c r="B87" s="66">
        <f t="shared" si="16"/>
        <v>0</v>
      </c>
      <c r="C87" s="65">
        <f t="shared" si="3"/>
        <v>0</v>
      </c>
      <c r="D87" s="65">
        <f t="shared" si="4"/>
        <v>0</v>
      </c>
      <c r="E87" s="65">
        <f t="shared" si="5"/>
        <v>0</v>
      </c>
      <c r="F87" s="65">
        <f t="shared" si="6"/>
        <v>0</v>
      </c>
      <c r="G87" s="65">
        <f t="shared" si="7"/>
        <v>0</v>
      </c>
      <c r="H87" s="65">
        <f t="shared" si="8"/>
        <v>0</v>
      </c>
      <c r="I87" s="65">
        <f t="shared" si="9"/>
        <v>0</v>
      </c>
      <c r="J87" s="65">
        <f t="shared" si="10"/>
        <v>0</v>
      </c>
      <c r="K87" s="65">
        <f t="shared" si="11"/>
        <v>0</v>
      </c>
      <c r="L87" s="65">
        <f t="shared" si="12"/>
        <v>0</v>
      </c>
      <c r="M87" s="65">
        <f t="shared" si="13"/>
        <v>0</v>
      </c>
      <c r="N87" s="65">
        <f t="shared" si="14"/>
        <v>0</v>
      </c>
    </row>
    <row r="88" spans="1:14" x14ac:dyDescent="0.3">
      <c r="A88" s="61" t="str">
        <f t="shared" si="2"/>
        <v>Name</v>
      </c>
      <c r="B88" s="66">
        <f t="shared" si="16"/>
        <v>0</v>
      </c>
      <c r="C88" s="65">
        <f t="shared" si="3"/>
        <v>0</v>
      </c>
      <c r="D88" s="65">
        <f t="shared" si="4"/>
        <v>0</v>
      </c>
      <c r="E88" s="65">
        <f t="shared" si="5"/>
        <v>0</v>
      </c>
      <c r="F88" s="65">
        <f t="shared" si="6"/>
        <v>0</v>
      </c>
      <c r="G88" s="65">
        <f t="shared" si="7"/>
        <v>0</v>
      </c>
      <c r="H88" s="65">
        <f t="shared" si="8"/>
        <v>0</v>
      </c>
      <c r="I88" s="65">
        <f t="shared" si="9"/>
        <v>0</v>
      </c>
      <c r="J88" s="65">
        <f t="shared" si="10"/>
        <v>0</v>
      </c>
      <c r="K88" s="65">
        <f t="shared" si="11"/>
        <v>0</v>
      </c>
      <c r="L88" s="65">
        <f t="shared" si="12"/>
        <v>0</v>
      </c>
      <c r="M88" s="65">
        <f t="shared" si="13"/>
        <v>0</v>
      </c>
      <c r="N88" s="65">
        <f t="shared" si="14"/>
        <v>0</v>
      </c>
    </row>
    <row r="89" spans="1:14" x14ac:dyDescent="0.3">
      <c r="A89" s="61" t="str">
        <f t="shared" ref="A89:A108" si="17">A35</f>
        <v>Name</v>
      </c>
      <c r="B89" s="66">
        <f t="shared" si="16"/>
        <v>0</v>
      </c>
      <c r="C89" s="65">
        <f t="shared" ref="C89:C108" si="18">IF($B35=1,L35,0)</f>
        <v>0</v>
      </c>
      <c r="D89" s="65">
        <f t="shared" ref="D89:D108" si="19">IF($B35=2,$L35,0)</f>
        <v>0</v>
      </c>
      <c r="E89" s="65">
        <f t="shared" ref="E89:E108" si="20">IF($B35=3,$L35,0)</f>
        <v>0</v>
      </c>
      <c r="F89" s="65">
        <f t="shared" ref="F89:F108" si="21">IF($B35=4,$L35,0)</f>
        <v>0</v>
      </c>
      <c r="G89" s="65">
        <f t="shared" ref="G89:G108" si="22">IF($B35=5,$L35,0)</f>
        <v>0</v>
      </c>
      <c r="H89" s="65">
        <f t="shared" ref="H89:H108" si="23">IF($B35=6,$L35,0)</f>
        <v>0</v>
      </c>
      <c r="I89" s="65">
        <f t="shared" ref="I89:I108" si="24">IF($B35=7,$L35,0)</f>
        <v>0</v>
      </c>
      <c r="J89" s="65">
        <f t="shared" ref="J89:J108" si="25">IF($B35=8,$L35,0)</f>
        <v>0</v>
      </c>
      <c r="K89" s="65">
        <f t="shared" ref="K89:K108" si="26">IF($B35=9,$L35,0)</f>
        <v>0</v>
      </c>
      <c r="L89" s="65">
        <f t="shared" ref="L89:L108" si="27">IF($B35=10,$L35,0)</f>
        <v>0</v>
      </c>
      <c r="M89" s="65">
        <f t="shared" ref="M89:M108" si="28">IF($B35=11,$L35,0)</f>
        <v>0</v>
      </c>
      <c r="N89" s="65">
        <f t="shared" ref="N89:N108" si="29">IF($B35=12,$L35,0)</f>
        <v>0</v>
      </c>
    </row>
    <row r="90" spans="1:14" x14ac:dyDescent="0.3">
      <c r="A90" s="61" t="str">
        <f t="shared" si="17"/>
        <v>Name</v>
      </c>
      <c r="B90" s="66">
        <f t="shared" si="16"/>
        <v>0</v>
      </c>
      <c r="C90" s="65">
        <f t="shared" si="18"/>
        <v>0</v>
      </c>
      <c r="D90" s="65">
        <f t="shared" si="19"/>
        <v>0</v>
      </c>
      <c r="E90" s="65">
        <f t="shared" si="20"/>
        <v>0</v>
      </c>
      <c r="F90" s="65">
        <f t="shared" si="21"/>
        <v>0</v>
      </c>
      <c r="G90" s="65">
        <f t="shared" si="22"/>
        <v>0</v>
      </c>
      <c r="H90" s="65">
        <f t="shared" si="23"/>
        <v>0</v>
      </c>
      <c r="I90" s="65">
        <f t="shared" si="24"/>
        <v>0</v>
      </c>
      <c r="J90" s="65">
        <f t="shared" si="25"/>
        <v>0</v>
      </c>
      <c r="K90" s="65">
        <f t="shared" si="26"/>
        <v>0</v>
      </c>
      <c r="L90" s="65">
        <f t="shared" si="27"/>
        <v>0</v>
      </c>
      <c r="M90" s="65">
        <f t="shared" si="28"/>
        <v>0</v>
      </c>
      <c r="N90" s="65">
        <f t="shared" si="29"/>
        <v>0</v>
      </c>
    </row>
    <row r="91" spans="1:14" x14ac:dyDescent="0.3">
      <c r="A91" s="61" t="str">
        <f t="shared" si="17"/>
        <v>Name</v>
      </c>
      <c r="B91" s="66">
        <f t="shared" si="16"/>
        <v>0</v>
      </c>
      <c r="C91" s="65">
        <f t="shared" si="18"/>
        <v>0</v>
      </c>
      <c r="D91" s="65">
        <f t="shared" si="19"/>
        <v>0</v>
      </c>
      <c r="E91" s="65">
        <f t="shared" si="20"/>
        <v>0</v>
      </c>
      <c r="F91" s="65">
        <f t="shared" si="21"/>
        <v>0</v>
      </c>
      <c r="G91" s="65">
        <f t="shared" si="22"/>
        <v>0</v>
      </c>
      <c r="H91" s="65">
        <f t="shared" si="23"/>
        <v>0</v>
      </c>
      <c r="I91" s="65">
        <f t="shared" si="24"/>
        <v>0</v>
      </c>
      <c r="J91" s="65">
        <f t="shared" si="25"/>
        <v>0</v>
      </c>
      <c r="K91" s="65">
        <f t="shared" si="26"/>
        <v>0</v>
      </c>
      <c r="L91" s="65">
        <f t="shared" si="27"/>
        <v>0</v>
      </c>
      <c r="M91" s="65">
        <f t="shared" si="28"/>
        <v>0</v>
      </c>
      <c r="N91" s="65">
        <f t="shared" si="29"/>
        <v>0</v>
      </c>
    </row>
    <row r="92" spans="1:14" x14ac:dyDescent="0.3">
      <c r="A92" s="61" t="str">
        <f t="shared" si="17"/>
        <v>Name</v>
      </c>
      <c r="B92" s="66">
        <f t="shared" si="16"/>
        <v>0</v>
      </c>
      <c r="C92" s="65">
        <f t="shared" si="18"/>
        <v>0</v>
      </c>
      <c r="D92" s="65">
        <f t="shared" si="19"/>
        <v>0</v>
      </c>
      <c r="E92" s="65">
        <f t="shared" si="20"/>
        <v>0</v>
      </c>
      <c r="F92" s="65">
        <f t="shared" si="21"/>
        <v>0</v>
      </c>
      <c r="G92" s="65">
        <f t="shared" si="22"/>
        <v>0</v>
      </c>
      <c r="H92" s="65">
        <f t="shared" si="23"/>
        <v>0</v>
      </c>
      <c r="I92" s="65">
        <f t="shared" si="24"/>
        <v>0</v>
      </c>
      <c r="J92" s="65">
        <f t="shared" si="25"/>
        <v>0</v>
      </c>
      <c r="K92" s="65">
        <f t="shared" si="26"/>
        <v>0</v>
      </c>
      <c r="L92" s="65">
        <f t="shared" si="27"/>
        <v>0</v>
      </c>
      <c r="M92" s="65">
        <f t="shared" si="28"/>
        <v>0</v>
      </c>
      <c r="N92" s="65">
        <f t="shared" si="29"/>
        <v>0</v>
      </c>
    </row>
    <row r="93" spans="1:14" x14ac:dyDescent="0.3">
      <c r="A93" s="61" t="str">
        <f t="shared" si="17"/>
        <v>Name</v>
      </c>
      <c r="B93" s="66">
        <f t="shared" si="16"/>
        <v>0</v>
      </c>
      <c r="C93" s="65">
        <f t="shared" si="18"/>
        <v>0</v>
      </c>
      <c r="D93" s="65">
        <f t="shared" si="19"/>
        <v>0</v>
      </c>
      <c r="E93" s="65">
        <f t="shared" si="20"/>
        <v>0</v>
      </c>
      <c r="F93" s="65">
        <f t="shared" si="21"/>
        <v>0</v>
      </c>
      <c r="G93" s="65">
        <f t="shared" si="22"/>
        <v>0</v>
      </c>
      <c r="H93" s="65">
        <f t="shared" si="23"/>
        <v>0</v>
      </c>
      <c r="I93" s="65">
        <f t="shared" si="24"/>
        <v>0</v>
      </c>
      <c r="J93" s="65">
        <f t="shared" si="25"/>
        <v>0</v>
      </c>
      <c r="K93" s="65">
        <f t="shared" si="26"/>
        <v>0</v>
      </c>
      <c r="L93" s="65">
        <f t="shared" si="27"/>
        <v>0</v>
      </c>
      <c r="M93" s="65">
        <f t="shared" si="28"/>
        <v>0</v>
      </c>
      <c r="N93" s="65">
        <f t="shared" si="29"/>
        <v>0</v>
      </c>
    </row>
    <row r="94" spans="1:14" x14ac:dyDescent="0.3">
      <c r="A94" s="61" t="str">
        <f t="shared" si="17"/>
        <v>Name</v>
      </c>
      <c r="B94" s="66">
        <f t="shared" si="16"/>
        <v>0</v>
      </c>
      <c r="C94" s="65">
        <f t="shared" si="18"/>
        <v>0</v>
      </c>
      <c r="D94" s="65">
        <f t="shared" si="19"/>
        <v>0</v>
      </c>
      <c r="E94" s="65">
        <f t="shared" si="20"/>
        <v>0</v>
      </c>
      <c r="F94" s="65">
        <f t="shared" si="21"/>
        <v>0</v>
      </c>
      <c r="G94" s="65">
        <f t="shared" si="22"/>
        <v>0</v>
      </c>
      <c r="H94" s="65">
        <f t="shared" si="23"/>
        <v>0</v>
      </c>
      <c r="I94" s="65">
        <f t="shared" si="24"/>
        <v>0</v>
      </c>
      <c r="J94" s="65">
        <f t="shared" si="25"/>
        <v>0</v>
      </c>
      <c r="K94" s="65">
        <f t="shared" si="26"/>
        <v>0</v>
      </c>
      <c r="L94" s="65">
        <f t="shared" si="27"/>
        <v>0</v>
      </c>
      <c r="M94" s="65">
        <f t="shared" si="28"/>
        <v>0</v>
      </c>
      <c r="N94" s="65">
        <f t="shared" si="29"/>
        <v>0</v>
      </c>
    </row>
    <row r="95" spans="1:14" x14ac:dyDescent="0.3">
      <c r="A95" s="61" t="str">
        <f t="shared" si="17"/>
        <v>Name</v>
      </c>
      <c r="B95" s="66">
        <f t="shared" si="16"/>
        <v>0</v>
      </c>
      <c r="C95" s="65">
        <f t="shared" si="18"/>
        <v>0</v>
      </c>
      <c r="D95" s="65">
        <f t="shared" si="19"/>
        <v>0</v>
      </c>
      <c r="E95" s="65">
        <f t="shared" si="20"/>
        <v>0</v>
      </c>
      <c r="F95" s="65">
        <f t="shared" si="21"/>
        <v>0</v>
      </c>
      <c r="G95" s="65">
        <f t="shared" si="22"/>
        <v>0</v>
      </c>
      <c r="H95" s="65">
        <f t="shared" si="23"/>
        <v>0</v>
      </c>
      <c r="I95" s="65">
        <f t="shared" si="24"/>
        <v>0</v>
      </c>
      <c r="J95" s="65">
        <f t="shared" si="25"/>
        <v>0</v>
      </c>
      <c r="K95" s="65">
        <f t="shared" si="26"/>
        <v>0</v>
      </c>
      <c r="L95" s="65">
        <f t="shared" si="27"/>
        <v>0</v>
      </c>
      <c r="M95" s="65">
        <f t="shared" si="28"/>
        <v>0</v>
      </c>
      <c r="N95" s="65">
        <f t="shared" si="29"/>
        <v>0</v>
      </c>
    </row>
    <row r="96" spans="1:14" x14ac:dyDescent="0.3">
      <c r="A96" s="61" t="str">
        <f t="shared" si="17"/>
        <v>Name</v>
      </c>
      <c r="B96" s="66">
        <f t="shared" si="16"/>
        <v>0</v>
      </c>
      <c r="C96" s="65">
        <f t="shared" si="18"/>
        <v>0</v>
      </c>
      <c r="D96" s="65">
        <f t="shared" si="19"/>
        <v>0</v>
      </c>
      <c r="E96" s="65">
        <f t="shared" si="20"/>
        <v>0</v>
      </c>
      <c r="F96" s="65">
        <f t="shared" si="21"/>
        <v>0</v>
      </c>
      <c r="G96" s="65">
        <f t="shared" si="22"/>
        <v>0</v>
      </c>
      <c r="H96" s="65">
        <f t="shared" si="23"/>
        <v>0</v>
      </c>
      <c r="I96" s="65">
        <f t="shared" si="24"/>
        <v>0</v>
      </c>
      <c r="J96" s="65">
        <f t="shared" si="25"/>
        <v>0</v>
      </c>
      <c r="K96" s="65">
        <f t="shared" si="26"/>
        <v>0</v>
      </c>
      <c r="L96" s="65">
        <f t="shared" si="27"/>
        <v>0</v>
      </c>
      <c r="M96" s="65">
        <f t="shared" si="28"/>
        <v>0</v>
      </c>
      <c r="N96" s="65">
        <f t="shared" si="29"/>
        <v>0</v>
      </c>
    </row>
    <row r="97" spans="1:14" x14ac:dyDescent="0.3">
      <c r="A97" s="61" t="str">
        <f t="shared" si="17"/>
        <v>Name</v>
      </c>
      <c r="B97" s="66">
        <f t="shared" si="16"/>
        <v>0</v>
      </c>
      <c r="C97" s="65">
        <f t="shared" si="18"/>
        <v>0</v>
      </c>
      <c r="D97" s="65">
        <f t="shared" si="19"/>
        <v>0</v>
      </c>
      <c r="E97" s="65">
        <f t="shared" si="20"/>
        <v>0</v>
      </c>
      <c r="F97" s="65">
        <f t="shared" si="21"/>
        <v>0</v>
      </c>
      <c r="G97" s="65">
        <f t="shared" si="22"/>
        <v>0</v>
      </c>
      <c r="H97" s="65">
        <f t="shared" si="23"/>
        <v>0</v>
      </c>
      <c r="I97" s="65">
        <f t="shared" si="24"/>
        <v>0</v>
      </c>
      <c r="J97" s="65">
        <f t="shared" si="25"/>
        <v>0</v>
      </c>
      <c r="K97" s="65">
        <f t="shared" si="26"/>
        <v>0</v>
      </c>
      <c r="L97" s="65">
        <f t="shared" si="27"/>
        <v>0</v>
      </c>
      <c r="M97" s="65">
        <f t="shared" si="28"/>
        <v>0</v>
      </c>
      <c r="N97" s="65">
        <f t="shared" si="29"/>
        <v>0</v>
      </c>
    </row>
    <row r="98" spans="1:14" x14ac:dyDescent="0.3">
      <c r="A98" s="61" t="str">
        <f t="shared" si="17"/>
        <v>Name</v>
      </c>
      <c r="B98" s="66">
        <f t="shared" si="16"/>
        <v>0</v>
      </c>
      <c r="C98" s="65">
        <f t="shared" si="18"/>
        <v>0</v>
      </c>
      <c r="D98" s="65">
        <f t="shared" si="19"/>
        <v>0</v>
      </c>
      <c r="E98" s="65">
        <f t="shared" si="20"/>
        <v>0</v>
      </c>
      <c r="F98" s="65">
        <f t="shared" si="21"/>
        <v>0</v>
      </c>
      <c r="G98" s="65">
        <f t="shared" si="22"/>
        <v>0</v>
      </c>
      <c r="H98" s="65">
        <f t="shared" si="23"/>
        <v>0</v>
      </c>
      <c r="I98" s="65">
        <f t="shared" si="24"/>
        <v>0</v>
      </c>
      <c r="J98" s="65">
        <f t="shared" si="25"/>
        <v>0</v>
      </c>
      <c r="K98" s="65">
        <f t="shared" si="26"/>
        <v>0</v>
      </c>
      <c r="L98" s="65">
        <f t="shared" si="27"/>
        <v>0</v>
      </c>
      <c r="M98" s="65">
        <f t="shared" si="28"/>
        <v>0</v>
      </c>
      <c r="N98" s="65">
        <f t="shared" si="29"/>
        <v>0</v>
      </c>
    </row>
    <row r="99" spans="1:14" x14ac:dyDescent="0.3">
      <c r="A99" s="61" t="str">
        <f t="shared" si="17"/>
        <v>Name</v>
      </c>
      <c r="B99" s="66">
        <f t="shared" si="16"/>
        <v>0</v>
      </c>
      <c r="C99" s="65">
        <f t="shared" si="18"/>
        <v>0</v>
      </c>
      <c r="D99" s="65">
        <f t="shared" si="19"/>
        <v>0</v>
      </c>
      <c r="E99" s="65">
        <f t="shared" si="20"/>
        <v>0</v>
      </c>
      <c r="F99" s="65">
        <f t="shared" si="21"/>
        <v>0</v>
      </c>
      <c r="G99" s="65">
        <f t="shared" si="22"/>
        <v>0</v>
      </c>
      <c r="H99" s="65">
        <f t="shared" si="23"/>
        <v>0</v>
      </c>
      <c r="I99" s="65">
        <f t="shared" si="24"/>
        <v>0</v>
      </c>
      <c r="J99" s="65">
        <f t="shared" si="25"/>
        <v>0</v>
      </c>
      <c r="K99" s="65">
        <f t="shared" si="26"/>
        <v>0</v>
      </c>
      <c r="L99" s="65">
        <f t="shared" si="27"/>
        <v>0</v>
      </c>
      <c r="M99" s="65">
        <f t="shared" si="28"/>
        <v>0</v>
      </c>
      <c r="N99" s="65">
        <f t="shared" si="29"/>
        <v>0</v>
      </c>
    </row>
    <row r="100" spans="1:14" x14ac:dyDescent="0.3">
      <c r="A100" s="61" t="str">
        <f t="shared" si="17"/>
        <v>Name</v>
      </c>
      <c r="B100" s="66">
        <f t="shared" si="16"/>
        <v>0</v>
      </c>
      <c r="C100" s="65">
        <f t="shared" si="18"/>
        <v>0</v>
      </c>
      <c r="D100" s="65">
        <f t="shared" si="19"/>
        <v>0</v>
      </c>
      <c r="E100" s="65">
        <f t="shared" si="20"/>
        <v>0</v>
      </c>
      <c r="F100" s="65">
        <f t="shared" si="21"/>
        <v>0</v>
      </c>
      <c r="G100" s="65">
        <f t="shared" si="22"/>
        <v>0</v>
      </c>
      <c r="H100" s="65">
        <f t="shared" si="23"/>
        <v>0</v>
      </c>
      <c r="I100" s="65">
        <f t="shared" si="24"/>
        <v>0</v>
      </c>
      <c r="J100" s="65">
        <f t="shared" si="25"/>
        <v>0</v>
      </c>
      <c r="K100" s="65">
        <f t="shared" si="26"/>
        <v>0</v>
      </c>
      <c r="L100" s="65">
        <f t="shared" si="27"/>
        <v>0</v>
      </c>
      <c r="M100" s="65">
        <f t="shared" si="28"/>
        <v>0</v>
      </c>
      <c r="N100" s="65">
        <f t="shared" si="29"/>
        <v>0</v>
      </c>
    </row>
    <row r="101" spans="1:14" x14ac:dyDescent="0.3">
      <c r="A101" s="61" t="str">
        <f t="shared" si="17"/>
        <v>Name</v>
      </c>
      <c r="B101" s="66">
        <f t="shared" si="16"/>
        <v>0</v>
      </c>
      <c r="C101" s="65">
        <f t="shared" si="18"/>
        <v>0</v>
      </c>
      <c r="D101" s="65">
        <f t="shared" si="19"/>
        <v>0</v>
      </c>
      <c r="E101" s="65">
        <f t="shared" si="20"/>
        <v>0</v>
      </c>
      <c r="F101" s="65">
        <f t="shared" si="21"/>
        <v>0</v>
      </c>
      <c r="G101" s="65">
        <f t="shared" si="22"/>
        <v>0</v>
      </c>
      <c r="H101" s="65">
        <f t="shared" si="23"/>
        <v>0</v>
      </c>
      <c r="I101" s="65">
        <f t="shared" si="24"/>
        <v>0</v>
      </c>
      <c r="J101" s="65">
        <f t="shared" si="25"/>
        <v>0</v>
      </c>
      <c r="K101" s="65">
        <f t="shared" si="26"/>
        <v>0</v>
      </c>
      <c r="L101" s="65">
        <f t="shared" si="27"/>
        <v>0</v>
      </c>
      <c r="M101" s="65">
        <f t="shared" si="28"/>
        <v>0</v>
      </c>
      <c r="N101" s="65">
        <f t="shared" si="29"/>
        <v>0</v>
      </c>
    </row>
    <row r="102" spans="1:14" s="132" customFormat="1" x14ac:dyDescent="0.3">
      <c r="A102" s="61" t="str">
        <f t="shared" si="17"/>
        <v>Name</v>
      </c>
      <c r="B102" s="66">
        <f t="shared" ref="B102:B108" si="30">SUM(C102:N102)</f>
        <v>0</v>
      </c>
      <c r="C102" s="65">
        <f t="shared" si="18"/>
        <v>0</v>
      </c>
      <c r="D102" s="65">
        <f t="shared" si="19"/>
        <v>0</v>
      </c>
      <c r="E102" s="65">
        <f t="shared" si="20"/>
        <v>0</v>
      </c>
      <c r="F102" s="65">
        <f t="shared" si="21"/>
        <v>0</v>
      </c>
      <c r="G102" s="65">
        <f t="shared" si="22"/>
        <v>0</v>
      </c>
      <c r="H102" s="65">
        <f t="shared" si="23"/>
        <v>0</v>
      </c>
      <c r="I102" s="65">
        <f t="shared" si="24"/>
        <v>0</v>
      </c>
      <c r="J102" s="65">
        <f t="shared" si="25"/>
        <v>0</v>
      </c>
      <c r="K102" s="65">
        <f t="shared" si="26"/>
        <v>0</v>
      </c>
      <c r="L102" s="65">
        <f t="shared" si="27"/>
        <v>0</v>
      </c>
      <c r="M102" s="65">
        <f t="shared" si="28"/>
        <v>0</v>
      </c>
      <c r="N102" s="65">
        <f t="shared" si="29"/>
        <v>0</v>
      </c>
    </row>
    <row r="103" spans="1:14" s="132" customFormat="1" x14ac:dyDescent="0.3">
      <c r="A103" s="61" t="str">
        <f t="shared" si="17"/>
        <v>Name</v>
      </c>
      <c r="B103" s="66">
        <f t="shared" si="30"/>
        <v>0</v>
      </c>
      <c r="C103" s="65">
        <f t="shared" si="18"/>
        <v>0</v>
      </c>
      <c r="D103" s="65">
        <f t="shared" si="19"/>
        <v>0</v>
      </c>
      <c r="E103" s="65">
        <f t="shared" si="20"/>
        <v>0</v>
      </c>
      <c r="F103" s="65">
        <f t="shared" si="21"/>
        <v>0</v>
      </c>
      <c r="G103" s="65">
        <f t="shared" si="22"/>
        <v>0</v>
      </c>
      <c r="H103" s="65">
        <f t="shared" si="23"/>
        <v>0</v>
      </c>
      <c r="I103" s="65">
        <f t="shared" si="24"/>
        <v>0</v>
      </c>
      <c r="J103" s="65">
        <f t="shared" si="25"/>
        <v>0</v>
      </c>
      <c r="K103" s="65">
        <f t="shared" si="26"/>
        <v>0</v>
      </c>
      <c r="L103" s="65">
        <f t="shared" si="27"/>
        <v>0</v>
      </c>
      <c r="M103" s="65">
        <f t="shared" si="28"/>
        <v>0</v>
      </c>
      <c r="N103" s="65">
        <f t="shared" si="29"/>
        <v>0</v>
      </c>
    </row>
    <row r="104" spans="1:14" x14ac:dyDescent="0.3">
      <c r="A104" s="61" t="str">
        <f t="shared" si="17"/>
        <v>Name</v>
      </c>
      <c r="B104" s="66">
        <f t="shared" si="30"/>
        <v>0</v>
      </c>
      <c r="C104" s="65">
        <f t="shared" si="18"/>
        <v>0</v>
      </c>
      <c r="D104" s="65">
        <f t="shared" si="19"/>
        <v>0</v>
      </c>
      <c r="E104" s="65">
        <f t="shared" si="20"/>
        <v>0</v>
      </c>
      <c r="F104" s="65">
        <f t="shared" si="21"/>
        <v>0</v>
      </c>
      <c r="G104" s="65">
        <f t="shared" si="22"/>
        <v>0</v>
      </c>
      <c r="H104" s="65">
        <f t="shared" si="23"/>
        <v>0</v>
      </c>
      <c r="I104" s="65">
        <f t="shared" si="24"/>
        <v>0</v>
      </c>
      <c r="J104" s="65">
        <f t="shared" si="25"/>
        <v>0</v>
      </c>
      <c r="K104" s="65">
        <f t="shared" si="26"/>
        <v>0</v>
      </c>
      <c r="L104" s="65">
        <f t="shared" si="27"/>
        <v>0</v>
      </c>
      <c r="M104" s="65">
        <f t="shared" si="28"/>
        <v>0</v>
      </c>
      <c r="N104" s="65">
        <f t="shared" si="29"/>
        <v>0</v>
      </c>
    </row>
    <row r="105" spans="1:14" x14ac:dyDescent="0.3">
      <c r="A105" s="61" t="str">
        <f t="shared" si="17"/>
        <v>Name</v>
      </c>
      <c r="B105" s="66">
        <f t="shared" si="30"/>
        <v>0</v>
      </c>
      <c r="C105" s="65">
        <f t="shared" si="18"/>
        <v>0</v>
      </c>
      <c r="D105" s="65">
        <f t="shared" si="19"/>
        <v>0</v>
      </c>
      <c r="E105" s="65">
        <f t="shared" si="20"/>
        <v>0</v>
      </c>
      <c r="F105" s="65">
        <f t="shared" si="21"/>
        <v>0</v>
      </c>
      <c r="G105" s="65">
        <f t="shared" si="22"/>
        <v>0</v>
      </c>
      <c r="H105" s="65">
        <f t="shared" si="23"/>
        <v>0</v>
      </c>
      <c r="I105" s="65">
        <f t="shared" si="24"/>
        <v>0</v>
      </c>
      <c r="J105" s="65">
        <f t="shared" si="25"/>
        <v>0</v>
      </c>
      <c r="K105" s="65">
        <f t="shared" si="26"/>
        <v>0</v>
      </c>
      <c r="L105" s="65">
        <f t="shared" si="27"/>
        <v>0</v>
      </c>
      <c r="M105" s="65">
        <f t="shared" si="28"/>
        <v>0</v>
      </c>
      <c r="N105" s="65">
        <f t="shared" si="29"/>
        <v>0</v>
      </c>
    </row>
    <row r="106" spans="1:14" x14ac:dyDescent="0.3">
      <c r="A106" s="61" t="str">
        <f t="shared" si="17"/>
        <v>Name</v>
      </c>
      <c r="B106" s="66">
        <f t="shared" si="30"/>
        <v>0</v>
      </c>
      <c r="C106" s="65">
        <f t="shared" si="18"/>
        <v>0</v>
      </c>
      <c r="D106" s="65">
        <f t="shared" si="19"/>
        <v>0</v>
      </c>
      <c r="E106" s="65">
        <f t="shared" si="20"/>
        <v>0</v>
      </c>
      <c r="F106" s="65">
        <f t="shared" si="21"/>
        <v>0</v>
      </c>
      <c r="G106" s="65">
        <f t="shared" si="22"/>
        <v>0</v>
      </c>
      <c r="H106" s="65">
        <f t="shared" si="23"/>
        <v>0</v>
      </c>
      <c r="I106" s="65">
        <f t="shared" si="24"/>
        <v>0</v>
      </c>
      <c r="J106" s="65">
        <f t="shared" si="25"/>
        <v>0</v>
      </c>
      <c r="K106" s="65">
        <f t="shared" si="26"/>
        <v>0</v>
      </c>
      <c r="L106" s="65">
        <f t="shared" si="27"/>
        <v>0</v>
      </c>
      <c r="M106" s="65">
        <f t="shared" si="28"/>
        <v>0</v>
      </c>
      <c r="N106" s="65">
        <f t="shared" si="29"/>
        <v>0</v>
      </c>
    </row>
    <row r="107" spans="1:14" x14ac:dyDescent="0.3">
      <c r="A107" s="61" t="str">
        <f t="shared" si="17"/>
        <v>Name</v>
      </c>
      <c r="B107" s="66">
        <f t="shared" si="30"/>
        <v>0</v>
      </c>
      <c r="C107" s="65">
        <f t="shared" si="18"/>
        <v>0</v>
      </c>
      <c r="D107" s="65">
        <f t="shared" si="19"/>
        <v>0</v>
      </c>
      <c r="E107" s="65">
        <f t="shared" si="20"/>
        <v>0</v>
      </c>
      <c r="F107" s="65">
        <f t="shared" si="21"/>
        <v>0</v>
      </c>
      <c r="G107" s="65">
        <f t="shared" si="22"/>
        <v>0</v>
      </c>
      <c r="H107" s="65">
        <f t="shared" si="23"/>
        <v>0</v>
      </c>
      <c r="I107" s="65">
        <f t="shared" si="24"/>
        <v>0</v>
      </c>
      <c r="J107" s="65">
        <f t="shared" si="25"/>
        <v>0</v>
      </c>
      <c r="K107" s="65">
        <f t="shared" si="26"/>
        <v>0</v>
      </c>
      <c r="L107" s="65">
        <f t="shared" si="27"/>
        <v>0</v>
      </c>
      <c r="M107" s="65">
        <f t="shared" si="28"/>
        <v>0</v>
      </c>
      <c r="N107" s="65">
        <f t="shared" si="29"/>
        <v>0</v>
      </c>
    </row>
    <row r="108" spans="1:14" x14ac:dyDescent="0.3">
      <c r="A108" s="61" t="str">
        <f t="shared" si="17"/>
        <v>Name</v>
      </c>
      <c r="B108" s="66">
        <f t="shared" si="30"/>
        <v>0</v>
      </c>
      <c r="C108" s="65">
        <f t="shared" si="18"/>
        <v>0</v>
      </c>
      <c r="D108" s="65">
        <f t="shared" si="19"/>
        <v>0</v>
      </c>
      <c r="E108" s="65">
        <f t="shared" si="20"/>
        <v>0</v>
      </c>
      <c r="F108" s="65">
        <f t="shared" si="21"/>
        <v>0</v>
      </c>
      <c r="G108" s="65">
        <f t="shared" si="22"/>
        <v>0</v>
      </c>
      <c r="H108" s="65">
        <f t="shared" si="23"/>
        <v>0</v>
      </c>
      <c r="I108" s="65">
        <f t="shared" si="24"/>
        <v>0</v>
      </c>
      <c r="J108" s="65">
        <f t="shared" si="25"/>
        <v>0</v>
      </c>
      <c r="K108" s="65">
        <f t="shared" si="26"/>
        <v>0</v>
      </c>
      <c r="L108" s="65">
        <f t="shared" si="27"/>
        <v>0</v>
      </c>
      <c r="M108" s="65">
        <f t="shared" si="28"/>
        <v>0</v>
      </c>
      <c r="N108" s="65">
        <f t="shared" si="29"/>
        <v>0</v>
      </c>
    </row>
    <row r="109" spans="1:14" x14ac:dyDescent="0.3">
      <c r="A109" s="61" t="s">
        <v>33</v>
      </c>
      <c r="B109" s="66">
        <f t="shared" si="15"/>
        <v>0</v>
      </c>
      <c r="C109" s="66">
        <f t="shared" ref="C109:N109" si="31">SUM(C57:C108)</f>
        <v>0</v>
      </c>
      <c r="D109" s="66">
        <f t="shared" si="31"/>
        <v>0</v>
      </c>
      <c r="E109" s="66">
        <f t="shared" si="31"/>
        <v>0</v>
      </c>
      <c r="F109" s="66">
        <f t="shared" si="31"/>
        <v>0</v>
      </c>
      <c r="G109" s="66">
        <f t="shared" si="31"/>
        <v>0</v>
      </c>
      <c r="H109" s="66">
        <f t="shared" si="31"/>
        <v>0</v>
      </c>
      <c r="I109" s="66">
        <f t="shared" si="31"/>
        <v>0</v>
      </c>
      <c r="J109" s="66">
        <f t="shared" si="31"/>
        <v>0</v>
      </c>
      <c r="K109" s="66">
        <f t="shared" si="31"/>
        <v>0</v>
      </c>
      <c r="L109" s="66">
        <f t="shared" si="31"/>
        <v>0</v>
      </c>
      <c r="M109" s="66">
        <f t="shared" si="31"/>
        <v>0</v>
      </c>
      <c r="N109" s="66">
        <f t="shared" si="31"/>
        <v>0</v>
      </c>
    </row>
    <row r="110" spans="1:14" s="118" customFormat="1" x14ac:dyDescent="0.3">
      <c r="A110" s="93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</row>
    <row r="111" spans="1:14" s="118" customFormat="1" x14ac:dyDescent="0.3">
      <c r="A111" s="116" t="s">
        <v>205</v>
      </c>
      <c r="B111" s="120" t="s">
        <v>9</v>
      </c>
      <c r="C111" s="120" t="s">
        <v>193</v>
      </c>
      <c r="D111" s="120" t="s">
        <v>194</v>
      </c>
      <c r="E111" s="120" t="s">
        <v>195</v>
      </c>
      <c r="F111" s="120" t="s">
        <v>196</v>
      </c>
      <c r="G111" s="120" t="s">
        <v>197</v>
      </c>
      <c r="H111" s="120" t="s">
        <v>198</v>
      </c>
      <c r="I111" s="120" t="s">
        <v>199</v>
      </c>
      <c r="J111" s="120" t="s">
        <v>200</v>
      </c>
      <c r="K111" s="120" t="s">
        <v>201</v>
      </c>
      <c r="L111" s="120" t="s">
        <v>202</v>
      </c>
      <c r="M111" s="120" t="s">
        <v>203</v>
      </c>
      <c r="N111" s="120" t="s">
        <v>204</v>
      </c>
    </row>
    <row r="112" spans="1:14" s="118" customFormat="1" x14ac:dyDescent="0.3">
      <c r="A112" s="61" t="str">
        <f t="shared" ref="A112:A143" si="32">IF(N3="Y",A3,"N/A")</f>
        <v>N/A</v>
      </c>
      <c r="B112" s="66">
        <f t="shared" ref="B112:B116" si="33">SUM(C112:N112)</f>
        <v>0</v>
      </c>
      <c r="C112" s="66">
        <f>IF(AND($B3=1,$N3="Y"),L$3,0)</f>
        <v>0</v>
      </c>
      <c r="D112" s="66">
        <f t="shared" ref="D112:D143" si="34">IF(AND($B3=2,$N3="Y"),L3,0)</f>
        <v>0</v>
      </c>
      <c r="E112" s="66">
        <f t="shared" ref="E112:E143" si="35">IF(AND($B3=3,$N3="Y"),L3,0)</f>
        <v>0</v>
      </c>
      <c r="F112" s="66">
        <f t="shared" ref="F112:F143" si="36">IF(AND($B3=4,$N3="Y"),L3,0)</f>
        <v>0</v>
      </c>
      <c r="G112" s="66">
        <f t="shared" ref="G112:G143" si="37">IF(AND($B3=5,$N3="Y"),L3,0)</f>
        <v>0</v>
      </c>
      <c r="H112" s="66">
        <f t="shared" ref="H112:H143" si="38">IF(AND($B3=6,$N3="Y"),L3,0)</f>
        <v>0</v>
      </c>
      <c r="I112" s="66">
        <f t="shared" ref="I112:I143" si="39">IF(AND($B3=7,$N3="Y"),L3,0)</f>
        <v>0</v>
      </c>
      <c r="J112" s="66">
        <f t="shared" ref="J112:J143" si="40">IF(AND($B3=8,$N3="Y"),L3,0)</f>
        <v>0</v>
      </c>
      <c r="K112" s="66">
        <f t="shared" ref="K112:K143" si="41">IF(AND($B3=9,$N3="Y"),L3,0)</f>
        <v>0</v>
      </c>
      <c r="L112" s="66">
        <f t="shared" ref="L112:L143" si="42">IF(AND($B3=10,$N3="Y"),L3,0)</f>
        <v>0</v>
      </c>
      <c r="M112" s="66">
        <f t="shared" ref="M112:M143" si="43">IF(AND($B3=11,$N3="Y"),L3,0)</f>
        <v>0</v>
      </c>
      <c r="N112" s="66">
        <f t="shared" ref="N112:N143" si="44">IF(AND($B3=12,$N3="Y"),L3,0)</f>
        <v>0</v>
      </c>
    </row>
    <row r="113" spans="1:14" s="118" customFormat="1" x14ac:dyDescent="0.3">
      <c r="A113" s="61" t="str">
        <f t="shared" si="32"/>
        <v>N/A</v>
      </c>
      <c r="B113" s="66">
        <f t="shared" si="33"/>
        <v>0</v>
      </c>
      <c r="C113" s="66">
        <f t="shared" ref="C113:C144" si="45">IF(AND($B4=1,$N4="Y"),L4,0)</f>
        <v>0</v>
      </c>
      <c r="D113" s="66">
        <f t="shared" si="34"/>
        <v>0</v>
      </c>
      <c r="E113" s="66">
        <f t="shared" si="35"/>
        <v>0</v>
      </c>
      <c r="F113" s="66">
        <f t="shared" si="36"/>
        <v>0</v>
      </c>
      <c r="G113" s="66">
        <f t="shared" si="37"/>
        <v>0</v>
      </c>
      <c r="H113" s="66">
        <f t="shared" si="38"/>
        <v>0</v>
      </c>
      <c r="I113" s="66">
        <f t="shared" si="39"/>
        <v>0</v>
      </c>
      <c r="J113" s="66">
        <f t="shared" si="40"/>
        <v>0</v>
      </c>
      <c r="K113" s="66">
        <f t="shared" si="41"/>
        <v>0</v>
      </c>
      <c r="L113" s="66">
        <f t="shared" si="42"/>
        <v>0</v>
      </c>
      <c r="M113" s="66">
        <f t="shared" si="43"/>
        <v>0</v>
      </c>
      <c r="N113" s="66">
        <f t="shared" si="44"/>
        <v>0</v>
      </c>
    </row>
    <row r="114" spans="1:14" s="118" customFormat="1" x14ac:dyDescent="0.3">
      <c r="A114" s="61" t="str">
        <f t="shared" si="32"/>
        <v>N/A</v>
      </c>
      <c r="B114" s="66">
        <f t="shared" si="33"/>
        <v>0</v>
      </c>
      <c r="C114" s="66">
        <f t="shared" si="45"/>
        <v>0</v>
      </c>
      <c r="D114" s="66">
        <f t="shared" si="34"/>
        <v>0</v>
      </c>
      <c r="E114" s="66">
        <f t="shared" si="35"/>
        <v>0</v>
      </c>
      <c r="F114" s="66">
        <f t="shared" si="36"/>
        <v>0</v>
      </c>
      <c r="G114" s="66">
        <f t="shared" si="37"/>
        <v>0</v>
      </c>
      <c r="H114" s="66">
        <f t="shared" si="38"/>
        <v>0</v>
      </c>
      <c r="I114" s="66">
        <f t="shared" si="39"/>
        <v>0</v>
      </c>
      <c r="J114" s="66">
        <f t="shared" si="40"/>
        <v>0</v>
      </c>
      <c r="K114" s="66">
        <f t="shared" si="41"/>
        <v>0</v>
      </c>
      <c r="L114" s="66">
        <f t="shared" si="42"/>
        <v>0</v>
      </c>
      <c r="M114" s="66">
        <f t="shared" si="43"/>
        <v>0</v>
      </c>
      <c r="N114" s="66">
        <f t="shared" si="44"/>
        <v>0</v>
      </c>
    </row>
    <row r="115" spans="1:14" s="118" customFormat="1" x14ac:dyDescent="0.3">
      <c r="A115" s="61" t="str">
        <f t="shared" si="32"/>
        <v>N/A</v>
      </c>
      <c r="B115" s="66">
        <f t="shared" si="33"/>
        <v>0</v>
      </c>
      <c r="C115" s="66">
        <f t="shared" si="45"/>
        <v>0</v>
      </c>
      <c r="D115" s="66">
        <f t="shared" si="34"/>
        <v>0</v>
      </c>
      <c r="E115" s="66">
        <f t="shared" si="35"/>
        <v>0</v>
      </c>
      <c r="F115" s="66">
        <f t="shared" si="36"/>
        <v>0</v>
      </c>
      <c r="G115" s="66">
        <f t="shared" si="37"/>
        <v>0</v>
      </c>
      <c r="H115" s="66">
        <f t="shared" si="38"/>
        <v>0</v>
      </c>
      <c r="I115" s="66">
        <f t="shared" si="39"/>
        <v>0</v>
      </c>
      <c r="J115" s="66">
        <f t="shared" si="40"/>
        <v>0</v>
      </c>
      <c r="K115" s="66">
        <f t="shared" si="41"/>
        <v>0</v>
      </c>
      <c r="L115" s="66">
        <f t="shared" si="42"/>
        <v>0</v>
      </c>
      <c r="M115" s="66">
        <f t="shared" si="43"/>
        <v>0</v>
      </c>
      <c r="N115" s="66">
        <f t="shared" si="44"/>
        <v>0</v>
      </c>
    </row>
    <row r="116" spans="1:14" s="118" customFormat="1" x14ac:dyDescent="0.3">
      <c r="A116" s="61" t="str">
        <f t="shared" si="32"/>
        <v>N/A</v>
      </c>
      <c r="B116" s="66">
        <f t="shared" si="33"/>
        <v>0</v>
      </c>
      <c r="C116" s="66">
        <f t="shared" si="45"/>
        <v>0</v>
      </c>
      <c r="D116" s="66">
        <f t="shared" si="34"/>
        <v>0</v>
      </c>
      <c r="E116" s="66">
        <f t="shared" si="35"/>
        <v>0</v>
      </c>
      <c r="F116" s="66">
        <f t="shared" si="36"/>
        <v>0</v>
      </c>
      <c r="G116" s="66">
        <f t="shared" si="37"/>
        <v>0</v>
      </c>
      <c r="H116" s="66">
        <f t="shared" si="38"/>
        <v>0</v>
      </c>
      <c r="I116" s="66">
        <f t="shared" si="39"/>
        <v>0</v>
      </c>
      <c r="J116" s="66">
        <f t="shared" si="40"/>
        <v>0</v>
      </c>
      <c r="K116" s="66">
        <f t="shared" si="41"/>
        <v>0</v>
      </c>
      <c r="L116" s="66">
        <f t="shared" si="42"/>
        <v>0</v>
      </c>
      <c r="M116" s="66">
        <f t="shared" si="43"/>
        <v>0</v>
      </c>
      <c r="N116" s="66">
        <f t="shared" si="44"/>
        <v>0</v>
      </c>
    </row>
    <row r="117" spans="1:14" s="132" customFormat="1" x14ac:dyDescent="0.3">
      <c r="A117" s="61" t="str">
        <f t="shared" si="32"/>
        <v>N/A</v>
      </c>
      <c r="B117" s="66">
        <f t="shared" ref="B117:B163" si="46">SUM(C117:N117)</f>
        <v>0</v>
      </c>
      <c r="C117" s="66">
        <f t="shared" si="45"/>
        <v>0</v>
      </c>
      <c r="D117" s="66">
        <f t="shared" si="34"/>
        <v>0</v>
      </c>
      <c r="E117" s="66">
        <f t="shared" si="35"/>
        <v>0</v>
      </c>
      <c r="F117" s="66">
        <f t="shared" si="36"/>
        <v>0</v>
      </c>
      <c r="G117" s="66">
        <f t="shared" si="37"/>
        <v>0</v>
      </c>
      <c r="H117" s="66">
        <f t="shared" si="38"/>
        <v>0</v>
      </c>
      <c r="I117" s="66">
        <f t="shared" si="39"/>
        <v>0</v>
      </c>
      <c r="J117" s="66">
        <f t="shared" si="40"/>
        <v>0</v>
      </c>
      <c r="K117" s="66">
        <f t="shared" si="41"/>
        <v>0</v>
      </c>
      <c r="L117" s="66">
        <f t="shared" si="42"/>
        <v>0</v>
      </c>
      <c r="M117" s="66">
        <f t="shared" si="43"/>
        <v>0</v>
      </c>
      <c r="N117" s="66">
        <f t="shared" si="44"/>
        <v>0</v>
      </c>
    </row>
    <row r="118" spans="1:14" s="132" customFormat="1" x14ac:dyDescent="0.3">
      <c r="A118" s="61" t="str">
        <f t="shared" si="32"/>
        <v>N/A</v>
      </c>
      <c r="B118" s="66">
        <f t="shared" si="46"/>
        <v>0</v>
      </c>
      <c r="C118" s="66">
        <f t="shared" si="45"/>
        <v>0</v>
      </c>
      <c r="D118" s="66">
        <f t="shared" si="34"/>
        <v>0</v>
      </c>
      <c r="E118" s="66">
        <f t="shared" si="35"/>
        <v>0</v>
      </c>
      <c r="F118" s="66">
        <f t="shared" si="36"/>
        <v>0</v>
      </c>
      <c r="G118" s="66">
        <f t="shared" si="37"/>
        <v>0</v>
      </c>
      <c r="H118" s="66">
        <f t="shared" si="38"/>
        <v>0</v>
      </c>
      <c r="I118" s="66">
        <f t="shared" si="39"/>
        <v>0</v>
      </c>
      <c r="J118" s="66">
        <f t="shared" si="40"/>
        <v>0</v>
      </c>
      <c r="K118" s="66">
        <f t="shared" si="41"/>
        <v>0</v>
      </c>
      <c r="L118" s="66">
        <f t="shared" si="42"/>
        <v>0</v>
      </c>
      <c r="M118" s="66">
        <f t="shared" si="43"/>
        <v>0</v>
      </c>
      <c r="N118" s="66">
        <f t="shared" si="44"/>
        <v>0</v>
      </c>
    </row>
    <row r="119" spans="1:14" s="132" customFormat="1" x14ac:dyDescent="0.3">
      <c r="A119" s="61" t="str">
        <f t="shared" si="32"/>
        <v>N/A</v>
      </c>
      <c r="B119" s="66">
        <f t="shared" si="46"/>
        <v>0</v>
      </c>
      <c r="C119" s="66">
        <f t="shared" si="45"/>
        <v>0</v>
      </c>
      <c r="D119" s="66">
        <f t="shared" si="34"/>
        <v>0</v>
      </c>
      <c r="E119" s="66">
        <f t="shared" si="35"/>
        <v>0</v>
      </c>
      <c r="F119" s="66">
        <f t="shared" si="36"/>
        <v>0</v>
      </c>
      <c r="G119" s="66">
        <f t="shared" si="37"/>
        <v>0</v>
      </c>
      <c r="H119" s="66">
        <f t="shared" si="38"/>
        <v>0</v>
      </c>
      <c r="I119" s="66">
        <f t="shared" si="39"/>
        <v>0</v>
      </c>
      <c r="J119" s="66">
        <f t="shared" si="40"/>
        <v>0</v>
      </c>
      <c r="K119" s="66">
        <f t="shared" si="41"/>
        <v>0</v>
      </c>
      <c r="L119" s="66">
        <f t="shared" si="42"/>
        <v>0</v>
      </c>
      <c r="M119" s="66">
        <f t="shared" si="43"/>
        <v>0</v>
      </c>
      <c r="N119" s="66">
        <f t="shared" si="44"/>
        <v>0</v>
      </c>
    </row>
    <row r="120" spans="1:14" s="132" customFormat="1" x14ac:dyDescent="0.3">
      <c r="A120" s="61" t="str">
        <f t="shared" si="32"/>
        <v>N/A</v>
      </c>
      <c r="B120" s="66">
        <f t="shared" si="46"/>
        <v>0</v>
      </c>
      <c r="C120" s="66">
        <f t="shared" si="45"/>
        <v>0</v>
      </c>
      <c r="D120" s="66">
        <f t="shared" si="34"/>
        <v>0</v>
      </c>
      <c r="E120" s="66">
        <f t="shared" si="35"/>
        <v>0</v>
      </c>
      <c r="F120" s="66">
        <f t="shared" si="36"/>
        <v>0</v>
      </c>
      <c r="G120" s="66">
        <f t="shared" si="37"/>
        <v>0</v>
      </c>
      <c r="H120" s="66">
        <f t="shared" si="38"/>
        <v>0</v>
      </c>
      <c r="I120" s="66">
        <f t="shared" si="39"/>
        <v>0</v>
      </c>
      <c r="J120" s="66">
        <f t="shared" si="40"/>
        <v>0</v>
      </c>
      <c r="K120" s="66">
        <f t="shared" si="41"/>
        <v>0</v>
      </c>
      <c r="L120" s="66">
        <f t="shared" si="42"/>
        <v>0</v>
      </c>
      <c r="M120" s="66">
        <f t="shared" si="43"/>
        <v>0</v>
      </c>
      <c r="N120" s="66">
        <f t="shared" si="44"/>
        <v>0</v>
      </c>
    </row>
    <row r="121" spans="1:14" s="132" customFormat="1" x14ac:dyDescent="0.3">
      <c r="A121" s="61" t="str">
        <f t="shared" si="32"/>
        <v>N/A</v>
      </c>
      <c r="B121" s="66">
        <f t="shared" si="46"/>
        <v>0</v>
      </c>
      <c r="C121" s="66">
        <f t="shared" si="45"/>
        <v>0</v>
      </c>
      <c r="D121" s="66">
        <f t="shared" si="34"/>
        <v>0</v>
      </c>
      <c r="E121" s="66">
        <f t="shared" si="35"/>
        <v>0</v>
      </c>
      <c r="F121" s="66">
        <f t="shared" si="36"/>
        <v>0</v>
      </c>
      <c r="G121" s="66">
        <f t="shared" si="37"/>
        <v>0</v>
      </c>
      <c r="H121" s="66">
        <f t="shared" si="38"/>
        <v>0</v>
      </c>
      <c r="I121" s="66">
        <f t="shared" si="39"/>
        <v>0</v>
      </c>
      <c r="J121" s="66">
        <f t="shared" si="40"/>
        <v>0</v>
      </c>
      <c r="K121" s="66">
        <f t="shared" si="41"/>
        <v>0</v>
      </c>
      <c r="L121" s="66">
        <f t="shared" si="42"/>
        <v>0</v>
      </c>
      <c r="M121" s="66">
        <f t="shared" si="43"/>
        <v>0</v>
      </c>
      <c r="N121" s="66">
        <f t="shared" si="44"/>
        <v>0</v>
      </c>
    </row>
    <row r="122" spans="1:14" s="132" customFormat="1" x14ac:dyDescent="0.3">
      <c r="A122" s="61" t="str">
        <f t="shared" si="32"/>
        <v>N/A</v>
      </c>
      <c r="B122" s="66">
        <f t="shared" si="46"/>
        <v>0</v>
      </c>
      <c r="C122" s="66">
        <f t="shared" si="45"/>
        <v>0</v>
      </c>
      <c r="D122" s="66">
        <f t="shared" si="34"/>
        <v>0</v>
      </c>
      <c r="E122" s="66">
        <f t="shared" si="35"/>
        <v>0</v>
      </c>
      <c r="F122" s="66">
        <f t="shared" si="36"/>
        <v>0</v>
      </c>
      <c r="G122" s="66">
        <f t="shared" si="37"/>
        <v>0</v>
      </c>
      <c r="H122" s="66">
        <f t="shared" si="38"/>
        <v>0</v>
      </c>
      <c r="I122" s="66">
        <f t="shared" si="39"/>
        <v>0</v>
      </c>
      <c r="J122" s="66">
        <f t="shared" si="40"/>
        <v>0</v>
      </c>
      <c r="K122" s="66">
        <f t="shared" si="41"/>
        <v>0</v>
      </c>
      <c r="L122" s="66">
        <f t="shared" si="42"/>
        <v>0</v>
      </c>
      <c r="M122" s="66">
        <f t="shared" si="43"/>
        <v>0</v>
      </c>
      <c r="N122" s="66">
        <f t="shared" si="44"/>
        <v>0</v>
      </c>
    </row>
    <row r="123" spans="1:14" s="132" customFormat="1" x14ac:dyDescent="0.3">
      <c r="A123" s="61" t="str">
        <f t="shared" si="32"/>
        <v>N/A</v>
      </c>
      <c r="B123" s="66">
        <f t="shared" si="46"/>
        <v>0</v>
      </c>
      <c r="C123" s="66">
        <f t="shared" si="45"/>
        <v>0</v>
      </c>
      <c r="D123" s="66">
        <f t="shared" si="34"/>
        <v>0</v>
      </c>
      <c r="E123" s="66">
        <f t="shared" si="35"/>
        <v>0</v>
      </c>
      <c r="F123" s="66">
        <f t="shared" si="36"/>
        <v>0</v>
      </c>
      <c r="G123" s="66">
        <f t="shared" si="37"/>
        <v>0</v>
      </c>
      <c r="H123" s="66">
        <f t="shared" si="38"/>
        <v>0</v>
      </c>
      <c r="I123" s="66">
        <f t="shared" si="39"/>
        <v>0</v>
      </c>
      <c r="J123" s="66">
        <f t="shared" si="40"/>
        <v>0</v>
      </c>
      <c r="K123" s="66">
        <f t="shared" si="41"/>
        <v>0</v>
      </c>
      <c r="L123" s="66">
        <f t="shared" si="42"/>
        <v>0</v>
      </c>
      <c r="M123" s="66">
        <f t="shared" si="43"/>
        <v>0</v>
      </c>
      <c r="N123" s="66">
        <f t="shared" si="44"/>
        <v>0</v>
      </c>
    </row>
    <row r="124" spans="1:14" s="132" customFormat="1" x14ac:dyDescent="0.3">
      <c r="A124" s="61" t="str">
        <f t="shared" si="32"/>
        <v>N/A</v>
      </c>
      <c r="B124" s="66">
        <f t="shared" si="46"/>
        <v>0</v>
      </c>
      <c r="C124" s="66">
        <f t="shared" si="45"/>
        <v>0</v>
      </c>
      <c r="D124" s="66">
        <f t="shared" si="34"/>
        <v>0</v>
      </c>
      <c r="E124" s="66">
        <f t="shared" si="35"/>
        <v>0</v>
      </c>
      <c r="F124" s="66">
        <f t="shared" si="36"/>
        <v>0</v>
      </c>
      <c r="G124" s="66">
        <f t="shared" si="37"/>
        <v>0</v>
      </c>
      <c r="H124" s="66">
        <f t="shared" si="38"/>
        <v>0</v>
      </c>
      <c r="I124" s="66">
        <f t="shared" si="39"/>
        <v>0</v>
      </c>
      <c r="J124" s="66">
        <f t="shared" si="40"/>
        <v>0</v>
      </c>
      <c r="K124" s="66">
        <f t="shared" si="41"/>
        <v>0</v>
      </c>
      <c r="L124" s="66">
        <f t="shared" si="42"/>
        <v>0</v>
      </c>
      <c r="M124" s="66">
        <f t="shared" si="43"/>
        <v>0</v>
      </c>
      <c r="N124" s="66">
        <f t="shared" si="44"/>
        <v>0</v>
      </c>
    </row>
    <row r="125" spans="1:14" s="132" customFormat="1" x14ac:dyDescent="0.3">
      <c r="A125" s="61" t="str">
        <f t="shared" si="32"/>
        <v>N/A</v>
      </c>
      <c r="B125" s="66">
        <f t="shared" si="46"/>
        <v>0</v>
      </c>
      <c r="C125" s="66">
        <f t="shared" si="45"/>
        <v>0</v>
      </c>
      <c r="D125" s="66">
        <f t="shared" si="34"/>
        <v>0</v>
      </c>
      <c r="E125" s="66">
        <f t="shared" si="35"/>
        <v>0</v>
      </c>
      <c r="F125" s="66">
        <f t="shared" si="36"/>
        <v>0</v>
      </c>
      <c r="G125" s="66">
        <f t="shared" si="37"/>
        <v>0</v>
      </c>
      <c r="H125" s="66">
        <f t="shared" si="38"/>
        <v>0</v>
      </c>
      <c r="I125" s="66">
        <f t="shared" si="39"/>
        <v>0</v>
      </c>
      <c r="J125" s="66">
        <f t="shared" si="40"/>
        <v>0</v>
      </c>
      <c r="K125" s="66">
        <f t="shared" si="41"/>
        <v>0</v>
      </c>
      <c r="L125" s="66">
        <f t="shared" si="42"/>
        <v>0</v>
      </c>
      <c r="M125" s="66">
        <f t="shared" si="43"/>
        <v>0</v>
      </c>
      <c r="N125" s="66">
        <f t="shared" si="44"/>
        <v>0</v>
      </c>
    </row>
    <row r="126" spans="1:14" s="132" customFormat="1" x14ac:dyDescent="0.3">
      <c r="A126" s="61" t="str">
        <f t="shared" si="32"/>
        <v>N/A</v>
      </c>
      <c r="B126" s="66">
        <f t="shared" si="46"/>
        <v>0</v>
      </c>
      <c r="C126" s="66">
        <f t="shared" si="45"/>
        <v>0</v>
      </c>
      <c r="D126" s="66">
        <f t="shared" si="34"/>
        <v>0</v>
      </c>
      <c r="E126" s="66">
        <f t="shared" si="35"/>
        <v>0</v>
      </c>
      <c r="F126" s="66">
        <f t="shared" si="36"/>
        <v>0</v>
      </c>
      <c r="G126" s="66">
        <f t="shared" si="37"/>
        <v>0</v>
      </c>
      <c r="H126" s="66">
        <f t="shared" si="38"/>
        <v>0</v>
      </c>
      <c r="I126" s="66">
        <f t="shared" si="39"/>
        <v>0</v>
      </c>
      <c r="J126" s="66">
        <f t="shared" si="40"/>
        <v>0</v>
      </c>
      <c r="K126" s="66">
        <f t="shared" si="41"/>
        <v>0</v>
      </c>
      <c r="L126" s="66">
        <f t="shared" si="42"/>
        <v>0</v>
      </c>
      <c r="M126" s="66">
        <f t="shared" si="43"/>
        <v>0</v>
      </c>
      <c r="N126" s="66">
        <f t="shared" si="44"/>
        <v>0</v>
      </c>
    </row>
    <row r="127" spans="1:14" s="132" customFormat="1" x14ac:dyDescent="0.3">
      <c r="A127" s="61" t="str">
        <f t="shared" si="32"/>
        <v>N/A</v>
      </c>
      <c r="B127" s="66">
        <f t="shared" si="46"/>
        <v>0</v>
      </c>
      <c r="C127" s="66">
        <f t="shared" si="45"/>
        <v>0</v>
      </c>
      <c r="D127" s="66">
        <f t="shared" si="34"/>
        <v>0</v>
      </c>
      <c r="E127" s="66">
        <f t="shared" si="35"/>
        <v>0</v>
      </c>
      <c r="F127" s="66">
        <f t="shared" si="36"/>
        <v>0</v>
      </c>
      <c r="G127" s="66">
        <f t="shared" si="37"/>
        <v>0</v>
      </c>
      <c r="H127" s="66">
        <f t="shared" si="38"/>
        <v>0</v>
      </c>
      <c r="I127" s="66">
        <f t="shared" si="39"/>
        <v>0</v>
      </c>
      <c r="J127" s="66">
        <f t="shared" si="40"/>
        <v>0</v>
      </c>
      <c r="K127" s="66">
        <f t="shared" si="41"/>
        <v>0</v>
      </c>
      <c r="L127" s="66">
        <f t="shared" si="42"/>
        <v>0</v>
      </c>
      <c r="M127" s="66">
        <f t="shared" si="43"/>
        <v>0</v>
      </c>
      <c r="N127" s="66">
        <f t="shared" si="44"/>
        <v>0</v>
      </c>
    </row>
    <row r="128" spans="1:14" s="132" customFormat="1" x14ac:dyDescent="0.3">
      <c r="A128" s="61" t="str">
        <f t="shared" si="32"/>
        <v>N/A</v>
      </c>
      <c r="B128" s="66">
        <f t="shared" si="46"/>
        <v>0</v>
      </c>
      <c r="C128" s="66">
        <f t="shared" si="45"/>
        <v>0</v>
      </c>
      <c r="D128" s="66">
        <f t="shared" si="34"/>
        <v>0</v>
      </c>
      <c r="E128" s="66">
        <f t="shared" si="35"/>
        <v>0</v>
      </c>
      <c r="F128" s="66">
        <f t="shared" si="36"/>
        <v>0</v>
      </c>
      <c r="G128" s="66">
        <f t="shared" si="37"/>
        <v>0</v>
      </c>
      <c r="H128" s="66">
        <f t="shared" si="38"/>
        <v>0</v>
      </c>
      <c r="I128" s="66">
        <f t="shared" si="39"/>
        <v>0</v>
      </c>
      <c r="J128" s="66">
        <f t="shared" si="40"/>
        <v>0</v>
      </c>
      <c r="K128" s="66">
        <f t="shared" si="41"/>
        <v>0</v>
      </c>
      <c r="L128" s="66">
        <f t="shared" si="42"/>
        <v>0</v>
      </c>
      <c r="M128" s="66">
        <f t="shared" si="43"/>
        <v>0</v>
      </c>
      <c r="N128" s="66">
        <f t="shared" si="44"/>
        <v>0</v>
      </c>
    </row>
    <row r="129" spans="1:14" s="132" customFormat="1" x14ac:dyDescent="0.3">
      <c r="A129" s="61" t="str">
        <f t="shared" si="32"/>
        <v>N/A</v>
      </c>
      <c r="B129" s="66">
        <f t="shared" si="46"/>
        <v>0</v>
      </c>
      <c r="C129" s="66">
        <f t="shared" si="45"/>
        <v>0</v>
      </c>
      <c r="D129" s="66">
        <f t="shared" si="34"/>
        <v>0</v>
      </c>
      <c r="E129" s="66">
        <f t="shared" si="35"/>
        <v>0</v>
      </c>
      <c r="F129" s="66">
        <f t="shared" si="36"/>
        <v>0</v>
      </c>
      <c r="G129" s="66">
        <f t="shared" si="37"/>
        <v>0</v>
      </c>
      <c r="H129" s="66">
        <f t="shared" si="38"/>
        <v>0</v>
      </c>
      <c r="I129" s="66">
        <f t="shared" si="39"/>
        <v>0</v>
      </c>
      <c r="J129" s="66">
        <f t="shared" si="40"/>
        <v>0</v>
      </c>
      <c r="K129" s="66">
        <f t="shared" si="41"/>
        <v>0</v>
      </c>
      <c r="L129" s="66">
        <f t="shared" si="42"/>
        <v>0</v>
      </c>
      <c r="M129" s="66">
        <f t="shared" si="43"/>
        <v>0</v>
      </c>
      <c r="N129" s="66">
        <f t="shared" si="44"/>
        <v>0</v>
      </c>
    </row>
    <row r="130" spans="1:14" s="132" customFormat="1" x14ac:dyDescent="0.3">
      <c r="A130" s="61" t="str">
        <f t="shared" si="32"/>
        <v>N/A</v>
      </c>
      <c r="B130" s="66">
        <f t="shared" si="46"/>
        <v>0</v>
      </c>
      <c r="C130" s="66">
        <f t="shared" si="45"/>
        <v>0</v>
      </c>
      <c r="D130" s="66">
        <f t="shared" si="34"/>
        <v>0</v>
      </c>
      <c r="E130" s="66">
        <f t="shared" si="35"/>
        <v>0</v>
      </c>
      <c r="F130" s="66">
        <f t="shared" si="36"/>
        <v>0</v>
      </c>
      <c r="G130" s="66">
        <f t="shared" si="37"/>
        <v>0</v>
      </c>
      <c r="H130" s="66">
        <f t="shared" si="38"/>
        <v>0</v>
      </c>
      <c r="I130" s="66">
        <f t="shared" si="39"/>
        <v>0</v>
      </c>
      <c r="J130" s="66">
        <f t="shared" si="40"/>
        <v>0</v>
      </c>
      <c r="K130" s="66">
        <f t="shared" si="41"/>
        <v>0</v>
      </c>
      <c r="L130" s="66">
        <f t="shared" si="42"/>
        <v>0</v>
      </c>
      <c r="M130" s="66">
        <f t="shared" si="43"/>
        <v>0</v>
      </c>
      <c r="N130" s="66">
        <f t="shared" si="44"/>
        <v>0</v>
      </c>
    </row>
    <row r="131" spans="1:14" s="132" customFormat="1" x14ac:dyDescent="0.3">
      <c r="A131" s="61" t="str">
        <f t="shared" si="32"/>
        <v>N/A</v>
      </c>
      <c r="B131" s="66">
        <f t="shared" si="46"/>
        <v>0</v>
      </c>
      <c r="C131" s="66">
        <f t="shared" si="45"/>
        <v>0</v>
      </c>
      <c r="D131" s="66">
        <f t="shared" si="34"/>
        <v>0</v>
      </c>
      <c r="E131" s="66">
        <f t="shared" si="35"/>
        <v>0</v>
      </c>
      <c r="F131" s="66">
        <f t="shared" si="36"/>
        <v>0</v>
      </c>
      <c r="G131" s="66">
        <f t="shared" si="37"/>
        <v>0</v>
      </c>
      <c r="H131" s="66">
        <f t="shared" si="38"/>
        <v>0</v>
      </c>
      <c r="I131" s="66">
        <f t="shared" si="39"/>
        <v>0</v>
      </c>
      <c r="J131" s="66">
        <f t="shared" si="40"/>
        <v>0</v>
      </c>
      <c r="K131" s="66">
        <f t="shared" si="41"/>
        <v>0</v>
      </c>
      <c r="L131" s="66">
        <f t="shared" si="42"/>
        <v>0</v>
      </c>
      <c r="M131" s="66">
        <f t="shared" si="43"/>
        <v>0</v>
      </c>
      <c r="N131" s="66">
        <f t="shared" si="44"/>
        <v>0</v>
      </c>
    </row>
    <row r="132" spans="1:14" s="132" customFormat="1" x14ac:dyDescent="0.3">
      <c r="A132" s="61" t="str">
        <f t="shared" si="32"/>
        <v>N/A</v>
      </c>
      <c r="B132" s="66">
        <f t="shared" si="46"/>
        <v>0</v>
      </c>
      <c r="C132" s="66">
        <f t="shared" si="45"/>
        <v>0</v>
      </c>
      <c r="D132" s="66">
        <f t="shared" si="34"/>
        <v>0</v>
      </c>
      <c r="E132" s="66">
        <f t="shared" si="35"/>
        <v>0</v>
      </c>
      <c r="F132" s="66">
        <f t="shared" si="36"/>
        <v>0</v>
      </c>
      <c r="G132" s="66">
        <f t="shared" si="37"/>
        <v>0</v>
      </c>
      <c r="H132" s="66">
        <f t="shared" si="38"/>
        <v>0</v>
      </c>
      <c r="I132" s="66">
        <f t="shared" si="39"/>
        <v>0</v>
      </c>
      <c r="J132" s="66">
        <f t="shared" si="40"/>
        <v>0</v>
      </c>
      <c r="K132" s="66">
        <f t="shared" si="41"/>
        <v>0</v>
      </c>
      <c r="L132" s="66">
        <f t="shared" si="42"/>
        <v>0</v>
      </c>
      <c r="M132" s="66">
        <f t="shared" si="43"/>
        <v>0</v>
      </c>
      <c r="N132" s="66">
        <f t="shared" si="44"/>
        <v>0</v>
      </c>
    </row>
    <row r="133" spans="1:14" s="132" customFormat="1" x14ac:dyDescent="0.3">
      <c r="A133" s="61" t="str">
        <f t="shared" si="32"/>
        <v>N/A</v>
      </c>
      <c r="B133" s="66">
        <f t="shared" si="46"/>
        <v>0</v>
      </c>
      <c r="C133" s="66">
        <f t="shared" si="45"/>
        <v>0</v>
      </c>
      <c r="D133" s="66">
        <f t="shared" si="34"/>
        <v>0</v>
      </c>
      <c r="E133" s="66">
        <f t="shared" si="35"/>
        <v>0</v>
      </c>
      <c r="F133" s="66">
        <f t="shared" si="36"/>
        <v>0</v>
      </c>
      <c r="G133" s="66">
        <f t="shared" si="37"/>
        <v>0</v>
      </c>
      <c r="H133" s="66">
        <f t="shared" si="38"/>
        <v>0</v>
      </c>
      <c r="I133" s="66">
        <f t="shared" si="39"/>
        <v>0</v>
      </c>
      <c r="J133" s="66">
        <f t="shared" si="40"/>
        <v>0</v>
      </c>
      <c r="K133" s="66">
        <f t="shared" si="41"/>
        <v>0</v>
      </c>
      <c r="L133" s="66">
        <f t="shared" si="42"/>
        <v>0</v>
      </c>
      <c r="M133" s="66">
        <f t="shared" si="43"/>
        <v>0</v>
      </c>
      <c r="N133" s="66">
        <f t="shared" si="44"/>
        <v>0</v>
      </c>
    </row>
    <row r="134" spans="1:14" s="118" customFormat="1" x14ac:dyDescent="0.3">
      <c r="A134" s="61" t="str">
        <f t="shared" si="32"/>
        <v>N/A</v>
      </c>
      <c r="B134" s="66">
        <f t="shared" si="46"/>
        <v>0</v>
      </c>
      <c r="C134" s="66">
        <f t="shared" si="45"/>
        <v>0</v>
      </c>
      <c r="D134" s="66">
        <f t="shared" si="34"/>
        <v>0</v>
      </c>
      <c r="E134" s="66">
        <f t="shared" si="35"/>
        <v>0</v>
      </c>
      <c r="F134" s="66">
        <f t="shared" si="36"/>
        <v>0</v>
      </c>
      <c r="G134" s="66">
        <f t="shared" si="37"/>
        <v>0</v>
      </c>
      <c r="H134" s="66">
        <f t="shared" si="38"/>
        <v>0</v>
      </c>
      <c r="I134" s="66">
        <f t="shared" si="39"/>
        <v>0</v>
      </c>
      <c r="J134" s="66">
        <f t="shared" si="40"/>
        <v>0</v>
      </c>
      <c r="K134" s="66">
        <f t="shared" si="41"/>
        <v>0</v>
      </c>
      <c r="L134" s="66">
        <f t="shared" si="42"/>
        <v>0</v>
      </c>
      <c r="M134" s="66">
        <f t="shared" si="43"/>
        <v>0</v>
      </c>
      <c r="N134" s="66">
        <f t="shared" si="44"/>
        <v>0</v>
      </c>
    </row>
    <row r="135" spans="1:14" s="118" customFormat="1" x14ac:dyDescent="0.3">
      <c r="A135" s="61" t="str">
        <f t="shared" si="32"/>
        <v>N/A</v>
      </c>
      <c r="B135" s="66">
        <f t="shared" si="46"/>
        <v>0</v>
      </c>
      <c r="C135" s="66">
        <f t="shared" si="45"/>
        <v>0</v>
      </c>
      <c r="D135" s="66">
        <f t="shared" si="34"/>
        <v>0</v>
      </c>
      <c r="E135" s="66">
        <f t="shared" si="35"/>
        <v>0</v>
      </c>
      <c r="F135" s="66">
        <f t="shared" si="36"/>
        <v>0</v>
      </c>
      <c r="G135" s="66">
        <f t="shared" si="37"/>
        <v>0</v>
      </c>
      <c r="H135" s="66">
        <f t="shared" si="38"/>
        <v>0</v>
      </c>
      <c r="I135" s="66">
        <f t="shared" si="39"/>
        <v>0</v>
      </c>
      <c r="J135" s="66">
        <f t="shared" si="40"/>
        <v>0</v>
      </c>
      <c r="K135" s="66">
        <f t="shared" si="41"/>
        <v>0</v>
      </c>
      <c r="L135" s="66">
        <f t="shared" si="42"/>
        <v>0</v>
      </c>
      <c r="M135" s="66">
        <f t="shared" si="43"/>
        <v>0</v>
      </c>
      <c r="N135" s="66">
        <f t="shared" si="44"/>
        <v>0</v>
      </c>
    </row>
    <row r="136" spans="1:14" s="118" customFormat="1" x14ac:dyDescent="0.3">
      <c r="A136" s="61" t="str">
        <f t="shared" si="32"/>
        <v>N/A</v>
      </c>
      <c r="B136" s="66">
        <f t="shared" si="46"/>
        <v>0</v>
      </c>
      <c r="C136" s="66">
        <f t="shared" si="45"/>
        <v>0</v>
      </c>
      <c r="D136" s="66">
        <f t="shared" si="34"/>
        <v>0</v>
      </c>
      <c r="E136" s="66">
        <f t="shared" si="35"/>
        <v>0</v>
      </c>
      <c r="F136" s="66">
        <f t="shared" si="36"/>
        <v>0</v>
      </c>
      <c r="G136" s="66">
        <f t="shared" si="37"/>
        <v>0</v>
      </c>
      <c r="H136" s="66">
        <f t="shared" si="38"/>
        <v>0</v>
      </c>
      <c r="I136" s="66">
        <f t="shared" si="39"/>
        <v>0</v>
      </c>
      <c r="J136" s="66">
        <f t="shared" si="40"/>
        <v>0</v>
      </c>
      <c r="K136" s="66">
        <f t="shared" si="41"/>
        <v>0</v>
      </c>
      <c r="L136" s="66">
        <f t="shared" si="42"/>
        <v>0</v>
      </c>
      <c r="M136" s="66">
        <f t="shared" si="43"/>
        <v>0</v>
      </c>
      <c r="N136" s="66">
        <f t="shared" si="44"/>
        <v>0</v>
      </c>
    </row>
    <row r="137" spans="1:14" s="118" customFormat="1" x14ac:dyDescent="0.3">
      <c r="A137" s="61" t="str">
        <f t="shared" si="32"/>
        <v>N/A</v>
      </c>
      <c r="B137" s="66">
        <f t="shared" si="46"/>
        <v>0</v>
      </c>
      <c r="C137" s="66">
        <f t="shared" si="45"/>
        <v>0</v>
      </c>
      <c r="D137" s="66">
        <f t="shared" si="34"/>
        <v>0</v>
      </c>
      <c r="E137" s="66">
        <f t="shared" si="35"/>
        <v>0</v>
      </c>
      <c r="F137" s="66">
        <f t="shared" si="36"/>
        <v>0</v>
      </c>
      <c r="G137" s="66">
        <f t="shared" si="37"/>
        <v>0</v>
      </c>
      <c r="H137" s="66">
        <f t="shared" si="38"/>
        <v>0</v>
      </c>
      <c r="I137" s="66">
        <f t="shared" si="39"/>
        <v>0</v>
      </c>
      <c r="J137" s="66">
        <f t="shared" si="40"/>
        <v>0</v>
      </c>
      <c r="K137" s="66">
        <f t="shared" si="41"/>
        <v>0</v>
      </c>
      <c r="L137" s="66">
        <f t="shared" si="42"/>
        <v>0</v>
      </c>
      <c r="M137" s="66">
        <f t="shared" si="43"/>
        <v>0</v>
      </c>
      <c r="N137" s="66">
        <f t="shared" si="44"/>
        <v>0</v>
      </c>
    </row>
    <row r="138" spans="1:14" s="118" customFormat="1" x14ac:dyDescent="0.3">
      <c r="A138" s="61" t="str">
        <f t="shared" si="32"/>
        <v>N/A</v>
      </c>
      <c r="B138" s="66">
        <f t="shared" si="46"/>
        <v>0</v>
      </c>
      <c r="C138" s="66">
        <f t="shared" si="45"/>
        <v>0</v>
      </c>
      <c r="D138" s="66">
        <f t="shared" si="34"/>
        <v>0</v>
      </c>
      <c r="E138" s="66">
        <f t="shared" si="35"/>
        <v>0</v>
      </c>
      <c r="F138" s="66">
        <f t="shared" si="36"/>
        <v>0</v>
      </c>
      <c r="G138" s="66">
        <f t="shared" si="37"/>
        <v>0</v>
      </c>
      <c r="H138" s="66">
        <f t="shared" si="38"/>
        <v>0</v>
      </c>
      <c r="I138" s="66">
        <f t="shared" si="39"/>
        <v>0</v>
      </c>
      <c r="J138" s="66">
        <f t="shared" si="40"/>
        <v>0</v>
      </c>
      <c r="K138" s="66">
        <f t="shared" si="41"/>
        <v>0</v>
      </c>
      <c r="L138" s="66">
        <f t="shared" si="42"/>
        <v>0</v>
      </c>
      <c r="M138" s="66">
        <f t="shared" si="43"/>
        <v>0</v>
      </c>
      <c r="N138" s="66">
        <f t="shared" si="44"/>
        <v>0</v>
      </c>
    </row>
    <row r="139" spans="1:14" s="118" customFormat="1" x14ac:dyDescent="0.3">
      <c r="A139" s="61" t="str">
        <f t="shared" si="32"/>
        <v>N/A</v>
      </c>
      <c r="B139" s="66">
        <f t="shared" si="46"/>
        <v>0</v>
      </c>
      <c r="C139" s="66">
        <f t="shared" si="45"/>
        <v>0</v>
      </c>
      <c r="D139" s="66">
        <f t="shared" si="34"/>
        <v>0</v>
      </c>
      <c r="E139" s="66">
        <f t="shared" si="35"/>
        <v>0</v>
      </c>
      <c r="F139" s="66">
        <f t="shared" si="36"/>
        <v>0</v>
      </c>
      <c r="G139" s="66">
        <f t="shared" si="37"/>
        <v>0</v>
      </c>
      <c r="H139" s="66">
        <f t="shared" si="38"/>
        <v>0</v>
      </c>
      <c r="I139" s="66">
        <f t="shared" si="39"/>
        <v>0</v>
      </c>
      <c r="J139" s="66">
        <f t="shared" si="40"/>
        <v>0</v>
      </c>
      <c r="K139" s="66">
        <f t="shared" si="41"/>
        <v>0</v>
      </c>
      <c r="L139" s="66">
        <f t="shared" si="42"/>
        <v>0</v>
      </c>
      <c r="M139" s="66">
        <f t="shared" si="43"/>
        <v>0</v>
      </c>
      <c r="N139" s="66">
        <f t="shared" si="44"/>
        <v>0</v>
      </c>
    </row>
    <row r="140" spans="1:14" s="118" customFormat="1" x14ac:dyDescent="0.3">
      <c r="A140" s="61" t="str">
        <f t="shared" si="32"/>
        <v>N/A</v>
      </c>
      <c r="B140" s="66">
        <f t="shared" si="46"/>
        <v>0</v>
      </c>
      <c r="C140" s="66">
        <f t="shared" si="45"/>
        <v>0</v>
      </c>
      <c r="D140" s="66">
        <f t="shared" si="34"/>
        <v>0</v>
      </c>
      <c r="E140" s="66">
        <f t="shared" si="35"/>
        <v>0</v>
      </c>
      <c r="F140" s="66">
        <f t="shared" si="36"/>
        <v>0</v>
      </c>
      <c r="G140" s="66">
        <f t="shared" si="37"/>
        <v>0</v>
      </c>
      <c r="H140" s="66">
        <f t="shared" si="38"/>
        <v>0</v>
      </c>
      <c r="I140" s="66">
        <f t="shared" si="39"/>
        <v>0</v>
      </c>
      <c r="J140" s="66">
        <f t="shared" si="40"/>
        <v>0</v>
      </c>
      <c r="K140" s="66">
        <f t="shared" si="41"/>
        <v>0</v>
      </c>
      <c r="L140" s="66">
        <f t="shared" si="42"/>
        <v>0</v>
      </c>
      <c r="M140" s="66">
        <f t="shared" si="43"/>
        <v>0</v>
      </c>
      <c r="N140" s="66">
        <f t="shared" si="44"/>
        <v>0</v>
      </c>
    </row>
    <row r="141" spans="1:14" s="118" customFormat="1" x14ac:dyDescent="0.3">
      <c r="A141" s="61" t="str">
        <f t="shared" si="32"/>
        <v>N/A</v>
      </c>
      <c r="B141" s="66">
        <f t="shared" si="46"/>
        <v>0</v>
      </c>
      <c r="C141" s="66">
        <f t="shared" si="45"/>
        <v>0</v>
      </c>
      <c r="D141" s="66">
        <f t="shared" si="34"/>
        <v>0</v>
      </c>
      <c r="E141" s="66">
        <f t="shared" si="35"/>
        <v>0</v>
      </c>
      <c r="F141" s="66">
        <f t="shared" si="36"/>
        <v>0</v>
      </c>
      <c r="G141" s="66">
        <f t="shared" si="37"/>
        <v>0</v>
      </c>
      <c r="H141" s="66">
        <f t="shared" si="38"/>
        <v>0</v>
      </c>
      <c r="I141" s="66">
        <f t="shared" si="39"/>
        <v>0</v>
      </c>
      <c r="J141" s="66">
        <f t="shared" si="40"/>
        <v>0</v>
      </c>
      <c r="K141" s="66">
        <f t="shared" si="41"/>
        <v>0</v>
      </c>
      <c r="L141" s="66">
        <f t="shared" si="42"/>
        <v>0</v>
      </c>
      <c r="M141" s="66">
        <f t="shared" si="43"/>
        <v>0</v>
      </c>
      <c r="N141" s="66">
        <f t="shared" si="44"/>
        <v>0</v>
      </c>
    </row>
    <row r="142" spans="1:14" s="118" customFormat="1" x14ac:dyDescent="0.3">
      <c r="A142" s="61" t="str">
        <f t="shared" si="32"/>
        <v>N/A</v>
      </c>
      <c r="B142" s="66">
        <f t="shared" si="46"/>
        <v>0</v>
      </c>
      <c r="C142" s="66">
        <f t="shared" si="45"/>
        <v>0</v>
      </c>
      <c r="D142" s="66">
        <f t="shared" si="34"/>
        <v>0</v>
      </c>
      <c r="E142" s="66">
        <f t="shared" si="35"/>
        <v>0</v>
      </c>
      <c r="F142" s="66">
        <f t="shared" si="36"/>
        <v>0</v>
      </c>
      <c r="G142" s="66">
        <f t="shared" si="37"/>
        <v>0</v>
      </c>
      <c r="H142" s="66">
        <f t="shared" si="38"/>
        <v>0</v>
      </c>
      <c r="I142" s="66">
        <f t="shared" si="39"/>
        <v>0</v>
      </c>
      <c r="J142" s="66">
        <f t="shared" si="40"/>
        <v>0</v>
      </c>
      <c r="K142" s="66">
        <f t="shared" si="41"/>
        <v>0</v>
      </c>
      <c r="L142" s="66">
        <f t="shared" si="42"/>
        <v>0</v>
      </c>
      <c r="M142" s="66">
        <f t="shared" si="43"/>
        <v>0</v>
      </c>
      <c r="N142" s="66">
        <f t="shared" si="44"/>
        <v>0</v>
      </c>
    </row>
    <row r="143" spans="1:14" s="118" customFormat="1" x14ac:dyDescent="0.3">
      <c r="A143" s="61" t="str">
        <f t="shared" si="32"/>
        <v>N/A</v>
      </c>
      <c r="B143" s="66">
        <f t="shared" si="46"/>
        <v>0</v>
      </c>
      <c r="C143" s="66">
        <f t="shared" si="45"/>
        <v>0</v>
      </c>
      <c r="D143" s="66">
        <f t="shared" si="34"/>
        <v>0</v>
      </c>
      <c r="E143" s="66">
        <f t="shared" si="35"/>
        <v>0</v>
      </c>
      <c r="F143" s="66">
        <f t="shared" si="36"/>
        <v>0</v>
      </c>
      <c r="G143" s="66">
        <f t="shared" si="37"/>
        <v>0</v>
      </c>
      <c r="H143" s="66">
        <f t="shared" si="38"/>
        <v>0</v>
      </c>
      <c r="I143" s="66">
        <f t="shared" si="39"/>
        <v>0</v>
      </c>
      <c r="J143" s="66">
        <f t="shared" si="40"/>
        <v>0</v>
      </c>
      <c r="K143" s="66">
        <f t="shared" si="41"/>
        <v>0</v>
      </c>
      <c r="L143" s="66">
        <f t="shared" si="42"/>
        <v>0</v>
      </c>
      <c r="M143" s="66">
        <f t="shared" si="43"/>
        <v>0</v>
      </c>
      <c r="N143" s="66">
        <f t="shared" si="44"/>
        <v>0</v>
      </c>
    </row>
    <row r="144" spans="1:14" s="118" customFormat="1" x14ac:dyDescent="0.3">
      <c r="A144" s="61" t="str">
        <f t="shared" ref="A144:A163" si="47">IF(N35="Y",A35,"N/A")</f>
        <v>N/A</v>
      </c>
      <c r="B144" s="66">
        <f t="shared" si="46"/>
        <v>0</v>
      </c>
      <c r="C144" s="66">
        <f t="shared" si="45"/>
        <v>0</v>
      </c>
      <c r="D144" s="66">
        <f t="shared" ref="D144:D163" si="48">IF(AND($B35=2,$N35="Y"),L35,0)</f>
        <v>0</v>
      </c>
      <c r="E144" s="66">
        <f t="shared" ref="E144:E163" si="49">IF(AND($B35=3,$N35="Y"),L35,0)</f>
        <v>0</v>
      </c>
      <c r="F144" s="66">
        <f t="shared" ref="F144:F163" si="50">IF(AND($B35=4,$N35="Y"),L35,0)</f>
        <v>0</v>
      </c>
      <c r="G144" s="66">
        <f t="shared" ref="G144:G163" si="51">IF(AND($B35=5,$N35="Y"),L35,0)</f>
        <v>0</v>
      </c>
      <c r="H144" s="66">
        <f t="shared" ref="H144:H163" si="52">IF(AND($B35=6,$N35="Y"),L35,0)</f>
        <v>0</v>
      </c>
      <c r="I144" s="66">
        <f t="shared" ref="I144:I163" si="53">IF(AND($B35=7,$N35="Y"),L35,0)</f>
        <v>0</v>
      </c>
      <c r="J144" s="66">
        <f t="shared" ref="J144:J163" si="54">IF(AND($B35=8,$N35="Y"),L35,0)</f>
        <v>0</v>
      </c>
      <c r="K144" s="66">
        <f t="shared" ref="K144:K163" si="55">IF(AND($B35=9,$N35="Y"),L35,0)</f>
        <v>0</v>
      </c>
      <c r="L144" s="66">
        <f t="shared" ref="L144:L163" si="56">IF(AND($B35=10,$N35="Y"),L35,0)</f>
        <v>0</v>
      </c>
      <c r="M144" s="66">
        <f t="shared" ref="M144:M163" si="57">IF(AND($B35=11,$N35="Y"),L35,0)</f>
        <v>0</v>
      </c>
      <c r="N144" s="66">
        <f t="shared" ref="N144:N163" si="58">IF(AND($B35=12,$N35="Y"),L35,0)</f>
        <v>0</v>
      </c>
    </row>
    <row r="145" spans="1:14" s="118" customFormat="1" x14ac:dyDescent="0.3">
      <c r="A145" s="61" t="str">
        <f t="shared" si="47"/>
        <v>N/A</v>
      </c>
      <c r="B145" s="66">
        <f t="shared" si="46"/>
        <v>0</v>
      </c>
      <c r="C145" s="66">
        <f t="shared" ref="C145:C163" si="59">IF(AND($B36=1,$N36="Y"),L36,0)</f>
        <v>0</v>
      </c>
      <c r="D145" s="66">
        <f t="shared" si="48"/>
        <v>0</v>
      </c>
      <c r="E145" s="66">
        <f t="shared" si="49"/>
        <v>0</v>
      </c>
      <c r="F145" s="66">
        <f t="shared" si="50"/>
        <v>0</v>
      </c>
      <c r="G145" s="66">
        <f t="shared" si="51"/>
        <v>0</v>
      </c>
      <c r="H145" s="66">
        <f t="shared" si="52"/>
        <v>0</v>
      </c>
      <c r="I145" s="66">
        <f t="shared" si="53"/>
        <v>0</v>
      </c>
      <c r="J145" s="66">
        <f t="shared" si="54"/>
        <v>0</v>
      </c>
      <c r="K145" s="66">
        <f t="shared" si="55"/>
        <v>0</v>
      </c>
      <c r="L145" s="66">
        <f t="shared" si="56"/>
        <v>0</v>
      </c>
      <c r="M145" s="66">
        <f t="shared" si="57"/>
        <v>0</v>
      </c>
      <c r="N145" s="66">
        <f t="shared" si="58"/>
        <v>0</v>
      </c>
    </row>
    <row r="146" spans="1:14" s="118" customFormat="1" x14ac:dyDescent="0.3">
      <c r="A146" s="61" t="str">
        <f t="shared" si="47"/>
        <v>N/A</v>
      </c>
      <c r="B146" s="66">
        <f t="shared" si="46"/>
        <v>0</v>
      </c>
      <c r="C146" s="66">
        <f t="shared" si="59"/>
        <v>0</v>
      </c>
      <c r="D146" s="66">
        <f t="shared" si="48"/>
        <v>0</v>
      </c>
      <c r="E146" s="66">
        <f t="shared" si="49"/>
        <v>0</v>
      </c>
      <c r="F146" s="66">
        <f t="shared" si="50"/>
        <v>0</v>
      </c>
      <c r="G146" s="66">
        <f t="shared" si="51"/>
        <v>0</v>
      </c>
      <c r="H146" s="66">
        <f t="shared" si="52"/>
        <v>0</v>
      </c>
      <c r="I146" s="66">
        <f t="shared" si="53"/>
        <v>0</v>
      </c>
      <c r="J146" s="66">
        <f t="shared" si="54"/>
        <v>0</v>
      </c>
      <c r="K146" s="66">
        <f t="shared" si="55"/>
        <v>0</v>
      </c>
      <c r="L146" s="66">
        <f t="shared" si="56"/>
        <v>0</v>
      </c>
      <c r="M146" s="66">
        <f t="shared" si="57"/>
        <v>0</v>
      </c>
      <c r="N146" s="66">
        <f t="shared" si="58"/>
        <v>0</v>
      </c>
    </row>
    <row r="147" spans="1:14" s="118" customFormat="1" x14ac:dyDescent="0.3">
      <c r="A147" s="61" t="str">
        <f t="shared" si="47"/>
        <v>N/A</v>
      </c>
      <c r="B147" s="66">
        <f t="shared" si="46"/>
        <v>0</v>
      </c>
      <c r="C147" s="66">
        <f t="shared" si="59"/>
        <v>0</v>
      </c>
      <c r="D147" s="66">
        <f t="shared" si="48"/>
        <v>0</v>
      </c>
      <c r="E147" s="66">
        <f t="shared" si="49"/>
        <v>0</v>
      </c>
      <c r="F147" s="66">
        <f t="shared" si="50"/>
        <v>0</v>
      </c>
      <c r="G147" s="66">
        <f t="shared" si="51"/>
        <v>0</v>
      </c>
      <c r="H147" s="66">
        <f t="shared" si="52"/>
        <v>0</v>
      </c>
      <c r="I147" s="66">
        <f t="shared" si="53"/>
        <v>0</v>
      </c>
      <c r="J147" s="66">
        <f t="shared" si="54"/>
        <v>0</v>
      </c>
      <c r="K147" s="66">
        <f t="shared" si="55"/>
        <v>0</v>
      </c>
      <c r="L147" s="66">
        <f t="shared" si="56"/>
        <v>0</v>
      </c>
      <c r="M147" s="66">
        <f t="shared" si="57"/>
        <v>0</v>
      </c>
      <c r="N147" s="66">
        <f t="shared" si="58"/>
        <v>0</v>
      </c>
    </row>
    <row r="148" spans="1:14" s="118" customFormat="1" x14ac:dyDescent="0.3">
      <c r="A148" s="61" t="str">
        <f t="shared" si="47"/>
        <v>N/A</v>
      </c>
      <c r="B148" s="66">
        <f t="shared" si="46"/>
        <v>0</v>
      </c>
      <c r="C148" s="66">
        <f t="shared" si="59"/>
        <v>0</v>
      </c>
      <c r="D148" s="66">
        <f t="shared" si="48"/>
        <v>0</v>
      </c>
      <c r="E148" s="66">
        <f t="shared" si="49"/>
        <v>0</v>
      </c>
      <c r="F148" s="66">
        <f t="shared" si="50"/>
        <v>0</v>
      </c>
      <c r="G148" s="66">
        <f t="shared" si="51"/>
        <v>0</v>
      </c>
      <c r="H148" s="66">
        <f t="shared" si="52"/>
        <v>0</v>
      </c>
      <c r="I148" s="66">
        <f t="shared" si="53"/>
        <v>0</v>
      </c>
      <c r="J148" s="66">
        <f t="shared" si="54"/>
        <v>0</v>
      </c>
      <c r="K148" s="66">
        <f t="shared" si="55"/>
        <v>0</v>
      </c>
      <c r="L148" s="66">
        <f t="shared" si="56"/>
        <v>0</v>
      </c>
      <c r="M148" s="66">
        <f t="shared" si="57"/>
        <v>0</v>
      </c>
      <c r="N148" s="66">
        <f t="shared" si="58"/>
        <v>0</v>
      </c>
    </row>
    <row r="149" spans="1:14" s="118" customFormat="1" x14ac:dyDescent="0.3">
      <c r="A149" s="61" t="str">
        <f t="shared" si="47"/>
        <v>N/A</v>
      </c>
      <c r="B149" s="66">
        <f t="shared" si="46"/>
        <v>0</v>
      </c>
      <c r="C149" s="66">
        <f t="shared" si="59"/>
        <v>0</v>
      </c>
      <c r="D149" s="66">
        <f t="shared" si="48"/>
        <v>0</v>
      </c>
      <c r="E149" s="66">
        <f t="shared" si="49"/>
        <v>0</v>
      </c>
      <c r="F149" s="66">
        <f t="shared" si="50"/>
        <v>0</v>
      </c>
      <c r="G149" s="66">
        <f t="shared" si="51"/>
        <v>0</v>
      </c>
      <c r="H149" s="66">
        <f t="shared" si="52"/>
        <v>0</v>
      </c>
      <c r="I149" s="66">
        <f t="shared" si="53"/>
        <v>0</v>
      </c>
      <c r="J149" s="66">
        <f t="shared" si="54"/>
        <v>0</v>
      </c>
      <c r="K149" s="66">
        <f t="shared" si="55"/>
        <v>0</v>
      </c>
      <c r="L149" s="66">
        <f t="shared" si="56"/>
        <v>0</v>
      </c>
      <c r="M149" s="66">
        <f t="shared" si="57"/>
        <v>0</v>
      </c>
      <c r="N149" s="66">
        <f t="shared" si="58"/>
        <v>0</v>
      </c>
    </row>
    <row r="150" spans="1:14" s="118" customFormat="1" x14ac:dyDescent="0.3">
      <c r="A150" s="61" t="str">
        <f t="shared" si="47"/>
        <v>N/A</v>
      </c>
      <c r="B150" s="66">
        <f t="shared" si="46"/>
        <v>0</v>
      </c>
      <c r="C150" s="66">
        <f t="shared" si="59"/>
        <v>0</v>
      </c>
      <c r="D150" s="66">
        <f t="shared" si="48"/>
        <v>0</v>
      </c>
      <c r="E150" s="66">
        <f t="shared" si="49"/>
        <v>0</v>
      </c>
      <c r="F150" s="66">
        <f t="shared" si="50"/>
        <v>0</v>
      </c>
      <c r="G150" s="66">
        <f t="shared" si="51"/>
        <v>0</v>
      </c>
      <c r="H150" s="66">
        <f t="shared" si="52"/>
        <v>0</v>
      </c>
      <c r="I150" s="66">
        <f t="shared" si="53"/>
        <v>0</v>
      </c>
      <c r="J150" s="66">
        <f t="shared" si="54"/>
        <v>0</v>
      </c>
      <c r="K150" s="66">
        <f t="shared" si="55"/>
        <v>0</v>
      </c>
      <c r="L150" s="66">
        <f t="shared" si="56"/>
        <v>0</v>
      </c>
      <c r="M150" s="66">
        <f t="shared" si="57"/>
        <v>0</v>
      </c>
      <c r="N150" s="66">
        <f t="shared" si="58"/>
        <v>0</v>
      </c>
    </row>
    <row r="151" spans="1:14" s="118" customFormat="1" x14ac:dyDescent="0.3">
      <c r="A151" s="61" t="str">
        <f t="shared" si="47"/>
        <v>N/A</v>
      </c>
      <c r="B151" s="66">
        <f t="shared" si="46"/>
        <v>0</v>
      </c>
      <c r="C151" s="66">
        <f t="shared" si="59"/>
        <v>0</v>
      </c>
      <c r="D151" s="66">
        <f t="shared" si="48"/>
        <v>0</v>
      </c>
      <c r="E151" s="66">
        <f t="shared" si="49"/>
        <v>0</v>
      </c>
      <c r="F151" s="66">
        <f t="shared" si="50"/>
        <v>0</v>
      </c>
      <c r="G151" s="66">
        <f t="shared" si="51"/>
        <v>0</v>
      </c>
      <c r="H151" s="66">
        <f t="shared" si="52"/>
        <v>0</v>
      </c>
      <c r="I151" s="66">
        <f t="shared" si="53"/>
        <v>0</v>
      </c>
      <c r="J151" s="66">
        <f t="shared" si="54"/>
        <v>0</v>
      </c>
      <c r="K151" s="66">
        <f t="shared" si="55"/>
        <v>0</v>
      </c>
      <c r="L151" s="66">
        <f t="shared" si="56"/>
        <v>0</v>
      </c>
      <c r="M151" s="66">
        <f t="shared" si="57"/>
        <v>0</v>
      </c>
      <c r="N151" s="66">
        <f t="shared" si="58"/>
        <v>0</v>
      </c>
    </row>
    <row r="152" spans="1:14" s="118" customFormat="1" x14ac:dyDescent="0.3">
      <c r="A152" s="61" t="str">
        <f t="shared" si="47"/>
        <v>N/A</v>
      </c>
      <c r="B152" s="66">
        <f t="shared" si="46"/>
        <v>0</v>
      </c>
      <c r="C152" s="66">
        <f t="shared" si="59"/>
        <v>0</v>
      </c>
      <c r="D152" s="66">
        <f t="shared" si="48"/>
        <v>0</v>
      </c>
      <c r="E152" s="66">
        <f t="shared" si="49"/>
        <v>0</v>
      </c>
      <c r="F152" s="66">
        <f t="shared" si="50"/>
        <v>0</v>
      </c>
      <c r="G152" s="66">
        <f t="shared" si="51"/>
        <v>0</v>
      </c>
      <c r="H152" s="66">
        <f t="shared" si="52"/>
        <v>0</v>
      </c>
      <c r="I152" s="66">
        <f t="shared" si="53"/>
        <v>0</v>
      </c>
      <c r="J152" s="66">
        <f t="shared" si="54"/>
        <v>0</v>
      </c>
      <c r="K152" s="66">
        <f t="shared" si="55"/>
        <v>0</v>
      </c>
      <c r="L152" s="66">
        <f t="shared" si="56"/>
        <v>0</v>
      </c>
      <c r="M152" s="66">
        <f t="shared" si="57"/>
        <v>0</v>
      </c>
      <c r="N152" s="66">
        <f t="shared" si="58"/>
        <v>0</v>
      </c>
    </row>
    <row r="153" spans="1:14" s="118" customFormat="1" x14ac:dyDescent="0.3">
      <c r="A153" s="61" t="str">
        <f t="shared" si="47"/>
        <v>N/A</v>
      </c>
      <c r="B153" s="66">
        <f t="shared" si="46"/>
        <v>0</v>
      </c>
      <c r="C153" s="66">
        <f t="shared" si="59"/>
        <v>0</v>
      </c>
      <c r="D153" s="66">
        <f t="shared" si="48"/>
        <v>0</v>
      </c>
      <c r="E153" s="66">
        <f t="shared" si="49"/>
        <v>0</v>
      </c>
      <c r="F153" s="66">
        <f t="shared" si="50"/>
        <v>0</v>
      </c>
      <c r="G153" s="66">
        <f t="shared" si="51"/>
        <v>0</v>
      </c>
      <c r="H153" s="66">
        <f t="shared" si="52"/>
        <v>0</v>
      </c>
      <c r="I153" s="66">
        <f t="shared" si="53"/>
        <v>0</v>
      </c>
      <c r="J153" s="66">
        <f t="shared" si="54"/>
        <v>0</v>
      </c>
      <c r="K153" s="66">
        <f t="shared" si="55"/>
        <v>0</v>
      </c>
      <c r="L153" s="66">
        <f t="shared" si="56"/>
        <v>0</v>
      </c>
      <c r="M153" s="66">
        <f t="shared" si="57"/>
        <v>0</v>
      </c>
      <c r="N153" s="66">
        <f t="shared" si="58"/>
        <v>0</v>
      </c>
    </row>
    <row r="154" spans="1:14" s="118" customFormat="1" x14ac:dyDescent="0.3">
      <c r="A154" s="61" t="str">
        <f t="shared" si="47"/>
        <v>N/A</v>
      </c>
      <c r="B154" s="66">
        <f t="shared" si="46"/>
        <v>0</v>
      </c>
      <c r="C154" s="66">
        <f t="shared" si="59"/>
        <v>0</v>
      </c>
      <c r="D154" s="66">
        <f t="shared" si="48"/>
        <v>0</v>
      </c>
      <c r="E154" s="66">
        <f t="shared" si="49"/>
        <v>0</v>
      </c>
      <c r="F154" s="66">
        <f t="shared" si="50"/>
        <v>0</v>
      </c>
      <c r="G154" s="66">
        <f t="shared" si="51"/>
        <v>0</v>
      </c>
      <c r="H154" s="66">
        <f t="shared" si="52"/>
        <v>0</v>
      </c>
      <c r="I154" s="66">
        <f t="shared" si="53"/>
        <v>0</v>
      </c>
      <c r="J154" s="66">
        <f t="shared" si="54"/>
        <v>0</v>
      </c>
      <c r="K154" s="66">
        <f t="shared" si="55"/>
        <v>0</v>
      </c>
      <c r="L154" s="66">
        <f t="shared" si="56"/>
        <v>0</v>
      </c>
      <c r="M154" s="66">
        <f t="shared" si="57"/>
        <v>0</v>
      </c>
      <c r="N154" s="66">
        <f t="shared" si="58"/>
        <v>0</v>
      </c>
    </row>
    <row r="155" spans="1:14" s="118" customFormat="1" x14ac:dyDescent="0.3">
      <c r="A155" s="61" t="str">
        <f t="shared" si="47"/>
        <v>N/A</v>
      </c>
      <c r="B155" s="66">
        <f t="shared" si="46"/>
        <v>0</v>
      </c>
      <c r="C155" s="66">
        <f t="shared" si="59"/>
        <v>0</v>
      </c>
      <c r="D155" s="66">
        <f t="shared" si="48"/>
        <v>0</v>
      </c>
      <c r="E155" s="66">
        <f t="shared" si="49"/>
        <v>0</v>
      </c>
      <c r="F155" s="66">
        <f t="shared" si="50"/>
        <v>0</v>
      </c>
      <c r="G155" s="66">
        <f t="shared" si="51"/>
        <v>0</v>
      </c>
      <c r="H155" s="66">
        <f t="shared" si="52"/>
        <v>0</v>
      </c>
      <c r="I155" s="66">
        <f t="shared" si="53"/>
        <v>0</v>
      </c>
      <c r="J155" s="66">
        <f t="shared" si="54"/>
        <v>0</v>
      </c>
      <c r="K155" s="66">
        <f t="shared" si="55"/>
        <v>0</v>
      </c>
      <c r="L155" s="66">
        <f t="shared" si="56"/>
        <v>0</v>
      </c>
      <c r="M155" s="66">
        <f t="shared" si="57"/>
        <v>0</v>
      </c>
      <c r="N155" s="66">
        <f t="shared" si="58"/>
        <v>0</v>
      </c>
    </row>
    <row r="156" spans="1:14" s="118" customFormat="1" x14ac:dyDescent="0.3">
      <c r="A156" s="61" t="str">
        <f t="shared" si="47"/>
        <v>N/A</v>
      </c>
      <c r="B156" s="66">
        <f t="shared" si="46"/>
        <v>0</v>
      </c>
      <c r="C156" s="66">
        <f t="shared" si="59"/>
        <v>0</v>
      </c>
      <c r="D156" s="66">
        <f t="shared" si="48"/>
        <v>0</v>
      </c>
      <c r="E156" s="66">
        <f t="shared" si="49"/>
        <v>0</v>
      </c>
      <c r="F156" s="66">
        <f t="shared" si="50"/>
        <v>0</v>
      </c>
      <c r="G156" s="66">
        <f t="shared" si="51"/>
        <v>0</v>
      </c>
      <c r="H156" s="66">
        <f t="shared" si="52"/>
        <v>0</v>
      </c>
      <c r="I156" s="66">
        <f t="shared" si="53"/>
        <v>0</v>
      </c>
      <c r="J156" s="66">
        <f t="shared" si="54"/>
        <v>0</v>
      </c>
      <c r="K156" s="66">
        <f t="shared" si="55"/>
        <v>0</v>
      </c>
      <c r="L156" s="66">
        <f t="shared" si="56"/>
        <v>0</v>
      </c>
      <c r="M156" s="66">
        <f t="shared" si="57"/>
        <v>0</v>
      </c>
      <c r="N156" s="66">
        <f t="shared" si="58"/>
        <v>0</v>
      </c>
    </row>
    <row r="157" spans="1:14" s="118" customFormat="1" x14ac:dyDescent="0.3">
      <c r="A157" s="61" t="str">
        <f t="shared" si="47"/>
        <v>N/A</v>
      </c>
      <c r="B157" s="66">
        <f t="shared" si="46"/>
        <v>0</v>
      </c>
      <c r="C157" s="66">
        <f t="shared" si="59"/>
        <v>0</v>
      </c>
      <c r="D157" s="66">
        <f t="shared" si="48"/>
        <v>0</v>
      </c>
      <c r="E157" s="66">
        <f t="shared" si="49"/>
        <v>0</v>
      </c>
      <c r="F157" s="66">
        <f t="shared" si="50"/>
        <v>0</v>
      </c>
      <c r="G157" s="66">
        <f t="shared" si="51"/>
        <v>0</v>
      </c>
      <c r="H157" s="66">
        <f t="shared" si="52"/>
        <v>0</v>
      </c>
      <c r="I157" s="66">
        <f t="shared" si="53"/>
        <v>0</v>
      </c>
      <c r="J157" s="66">
        <f t="shared" si="54"/>
        <v>0</v>
      </c>
      <c r="K157" s="66">
        <f t="shared" si="55"/>
        <v>0</v>
      </c>
      <c r="L157" s="66">
        <f t="shared" si="56"/>
        <v>0</v>
      </c>
      <c r="M157" s="66">
        <f t="shared" si="57"/>
        <v>0</v>
      </c>
      <c r="N157" s="66">
        <f t="shared" si="58"/>
        <v>0</v>
      </c>
    </row>
    <row r="158" spans="1:14" s="118" customFormat="1" x14ac:dyDescent="0.3">
      <c r="A158" s="61" t="str">
        <f t="shared" si="47"/>
        <v>N/A</v>
      </c>
      <c r="B158" s="66">
        <f t="shared" si="46"/>
        <v>0</v>
      </c>
      <c r="C158" s="66">
        <f t="shared" si="59"/>
        <v>0</v>
      </c>
      <c r="D158" s="66">
        <f t="shared" si="48"/>
        <v>0</v>
      </c>
      <c r="E158" s="66">
        <f t="shared" si="49"/>
        <v>0</v>
      </c>
      <c r="F158" s="66">
        <f t="shared" si="50"/>
        <v>0</v>
      </c>
      <c r="G158" s="66">
        <f t="shared" si="51"/>
        <v>0</v>
      </c>
      <c r="H158" s="66">
        <f t="shared" si="52"/>
        <v>0</v>
      </c>
      <c r="I158" s="66">
        <f t="shared" si="53"/>
        <v>0</v>
      </c>
      <c r="J158" s="66">
        <f t="shared" si="54"/>
        <v>0</v>
      </c>
      <c r="K158" s="66">
        <f t="shared" si="55"/>
        <v>0</v>
      </c>
      <c r="L158" s="66">
        <f t="shared" si="56"/>
        <v>0</v>
      </c>
      <c r="M158" s="66">
        <f t="shared" si="57"/>
        <v>0</v>
      </c>
      <c r="N158" s="66">
        <f t="shared" si="58"/>
        <v>0</v>
      </c>
    </row>
    <row r="159" spans="1:14" s="118" customFormat="1" x14ac:dyDescent="0.3">
      <c r="A159" s="61" t="str">
        <f t="shared" si="47"/>
        <v>N/A</v>
      </c>
      <c r="B159" s="66">
        <f t="shared" si="46"/>
        <v>0</v>
      </c>
      <c r="C159" s="66">
        <f t="shared" si="59"/>
        <v>0</v>
      </c>
      <c r="D159" s="66">
        <f t="shared" si="48"/>
        <v>0</v>
      </c>
      <c r="E159" s="66">
        <f t="shared" si="49"/>
        <v>0</v>
      </c>
      <c r="F159" s="66">
        <f t="shared" si="50"/>
        <v>0</v>
      </c>
      <c r="G159" s="66">
        <f t="shared" si="51"/>
        <v>0</v>
      </c>
      <c r="H159" s="66">
        <f t="shared" si="52"/>
        <v>0</v>
      </c>
      <c r="I159" s="66">
        <f t="shared" si="53"/>
        <v>0</v>
      </c>
      <c r="J159" s="66">
        <f t="shared" si="54"/>
        <v>0</v>
      </c>
      <c r="K159" s="66">
        <f t="shared" si="55"/>
        <v>0</v>
      </c>
      <c r="L159" s="66">
        <f t="shared" si="56"/>
        <v>0</v>
      </c>
      <c r="M159" s="66">
        <f t="shared" si="57"/>
        <v>0</v>
      </c>
      <c r="N159" s="66">
        <f t="shared" si="58"/>
        <v>0</v>
      </c>
    </row>
    <row r="160" spans="1:14" s="118" customFormat="1" x14ac:dyDescent="0.3">
      <c r="A160" s="61" t="str">
        <f t="shared" si="47"/>
        <v>N/A</v>
      </c>
      <c r="B160" s="66">
        <f t="shared" si="46"/>
        <v>0</v>
      </c>
      <c r="C160" s="66">
        <f t="shared" si="59"/>
        <v>0</v>
      </c>
      <c r="D160" s="66">
        <f t="shared" si="48"/>
        <v>0</v>
      </c>
      <c r="E160" s="66">
        <f t="shared" si="49"/>
        <v>0</v>
      </c>
      <c r="F160" s="66">
        <f t="shared" si="50"/>
        <v>0</v>
      </c>
      <c r="G160" s="66">
        <f t="shared" si="51"/>
        <v>0</v>
      </c>
      <c r="H160" s="66">
        <f t="shared" si="52"/>
        <v>0</v>
      </c>
      <c r="I160" s="66">
        <f t="shared" si="53"/>
        <v>0</v>
      </c>
      <c r="J160" s="66">
        <f t="shared" si="54"/>
        <v>0</v>
      </c>
      <c r="K160" s="66">
        <f t="shared" si="55"/>
        <v>0</v>
      </c>
      <c r="L160" s="66">
        <f t="shared" si="56"/>
        <v>0</v>
      </c>
      <c r="M160" s="66">
        <f t="shared" si="57"/>
        <v>0</v>
      </c>
      <c r="N160" s="66">
        <f t="shared" si="58"/>
        <v>0</v>
      </c>
    </row>
    <row r="161" spans="1:14" s="118" customFormat="1" x14ac:dyDescent="0.3">
      <c r="A161" s="61" t="str">
        <f t="shared" si="47"/>
        <v>N/A</v>
      </c>
      <c r="B161" s="66">
        <f t="shared" si="46"/>
        <v>0</v>
      </c>
      <c r="C161" s="66">
        <f t="shared" si="59"/>
        <v>0</v>
      </c>
      <c r="D161" s="66">
        <f t="shared" si="48"/>
        <v>0</v>
      </c>
      <c r="E161" s="66">
        <f t="shared" si="49"/>
        <v>0</v>
      </c>
      <c r="F161" s="66">
        <f t="shared" si="50"/>
        <v>0</v>
      </c>
      <c r="G161" s="66">
        <f t="shared" si="51"/>
        <v>0</v>
      </c>
      <c r="H161" s="66">
        <f t="shared" si="52"/>
        <v>0</v>
      </c>
      <c r="I161" s="66">
        <f t="shared" si="53"/>
        <v>0</v>
      </c>
      <c r="J161" s="66">
        <f t="shared" si="54"/>
        <v>0</v>
      </c>
      <c r="K161" s="66">
        <f t="shared" si="55"/>
        <v>0</v>
      </c>
      <c r="L161" s="66">
        <f t="shared" si="56"/>
        <v>0</v>
      </c>
      <c r="M161" s="66">
        <f t="shared" si="57"/>
        <v>0</v>
      </c>
      <c r="N161" s="66">
        <f t="shared" si="58"/>
        <v>0</v>
      </c>
    </row>
    <row r="162" spans="1:14" s="118" customFormat="1" x14ac:dyDescent="0.3">
      <c r="A162" s="61" t="str">
        <f t="shared" si="47"/>
        <v>N/A</v>
      </c>
      <c r="B162" s="66">
        <f t="shared" si="46"/>
        <v>0</v>
      </c>
      <c r="C162" s="66">
        <f t="shared" si="59"/>
        <v>0</v>
      </c>
      <c r="D162" s="66">
        <f t="shared" si="48"/>
        <v>0</v>
      </c>
      <c r="E162" s="66">
        <f t="shared" si="49"/>
        <v>0</v>
      </c>
      <c r="F162" s="66">
        <f t="shared" si="50"/>
        <v>0</v>
      </c>
      <c r="G162" s="66">
        <f t="shared" si="51"/>
        <v>0</v>
      </c>
      <c r="H162" s="66">
        <f t="shared" si="52"/>
        <v>0</v>
      </c>
      <c r="I162" s="66">
        <f t="shared" si="53"/>
        <v>0</v>
      </c>
      <c r="J162" s="66">
        <f t="shared" si="54"/>
        <v>0</v>
      </c>
      <c r="K162" s="66">
        <f t="shared" si="55"/>
        <v>0</v>
      </c>
      <c r="L162" s="66">
        <f t="shared" si="56"/>
        <v>0</v>
      </c>
      <c r="M162" s="66">
        <f t="shared" si="57"/>
        <v>0</v>
      </c>
      <c r="N162" s="66">
        <f t="shared" si="58"/>
        <v>0</v>
      </c>
    </row>
    <row r="163" spans="1:14" s="118" customFormat="1" x14ac:dyDescent="0.3">
      <c r="A163" s="61" t="str">
        <f t="shared" si="47"/>
        <v>N/A</v>
      </c>
      <c r="B163" s="66">
        <f t="shared" si="46"/>
        <v>0</v>
      </c>
      <c r="C163" s="66">
        <f t="shared" si="59"/>
        <v>0</v>
      </c>
      <c r="D163" s="66">
        <f t="shared" si="48"/>
        <v>0</v>
      </c>
      <c r="E163" s="66">
        <f t="shared" si="49"/>
        <v>0</v>
      </c>
      <c r="F163" s="66">
        <f t="shared" si="50"/>
        <v>0</v>
      </c>
      <c r="G163" s="66">
        <f t="shared" si="51"/>
        <v>0</v>
      </c>
      <c r="H163" s="66">
        <f t="shared" si="52"/>
        <v>0</v>
      </c>
      <c r="I163" s="66">
        <f t="shared" si="53"/>
        <v>0</v>
      </c>
      <c r="J163" s="66">
        <f t="shared" si="54"/>
        <v>0</v>
      </c>
      <c r="K163" s="66">
        <f t="shared" si="55"/>
        <v>0</v>
      </c>
      <c r="L163" s="66">
        <f t="shared" si="56"/>
        <v>0</v>
      </c>
      <c r="M163" s="66">
        <f t="shared" si="57"/>
        <v>0</v>
      </c>
      <c r="N163" s="66">
        <f t="shared" si="58"/>
        <v>0</v>
      </c>
    </row>
    <row r="164" spans="1:14" s="118" customFormat="1" x14ac:dyDescent="0.3">
      <c r="A164" s="96" t="s">
        <v>191</v>
      </c>
      <c r="B164" s="66">
        <f t="shared" ref="B164:N164" si="60">SUM(B112:B163)</f>
        <v>0</v>
      </c>
      <c r="C164" s="66">
        <f t="shared" si="60"/>
        <v>0</v>
      </c>
      <c r="D164" s="66">
        <f t="shared" si="60"/>
        <v>0</v>
      </c>
      <c r="E164" s="66">
        <f t="shared" si="60"/>
        <v>0</v>
      </c>
      <c r="F164" s="66">
        <f t="shared" si="60"/>
        <v>0</v>
      </c>
      <c r="G164" s="66">
        <f t="shared" si="60"/>
        <v>0</v>
      </c>
      <c r="H164" s="66">
        <f t="shared" si="60"/>
        <v>0</v>
      </c>
      <c r="I164" s="66">
        <f t="shared" si="60"/>
        <v>0</v>
      </c>
      <c r="J164" s="66">
        <f t="shared" si="60"/>
        <v>0</v>
      </c>
      <c r="K164" s="66">
        <f t="shared" si="60"/>
        <v>0</v>
      </c>
      <c r="L164" s="66">
        <f t="shared" si="60"/>
        <v>0</v>
      </c>
      <c r="M164" s="66">
        <f t="shared" si="60"/>
        <v>0</v>
      </c>
      <c r="N164" s="66">
        <f t="shared" si="60"/>
        <v>0</v>
      </c>
    </row>
    <row r="165" spans="1:14" x14ac:dyDescent="0.3">
      <c r="A165" s="93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</row>
    <row r="166" spans="1:14" x14ac:dyDescent="0.3">
      <c r="A166" s="116" t="s">
        <v>187</v>
      </c>
      <c r="B166" s="120" t="s">
        <v>9</v>
      </c>
      <c r="C166" s="120" t="s">
        <v>193</v>
      </c>
      <c r="D166" s="120" t="s">
        <v>194</v>
      </c>
      <c r="E166" s="120" t="s">
        <v>195</v>
      </c>
      <c r="F166" s="120" t="s">
        <v>196</v>
      </c>
      <c r="G166" s="120" t="s">
        <v>197</v>
      </c>
      <c r="H166" s="120" t="s">
        <v>198</v>
      </c>
      <c r="I166" s="120" t="s">
        <v>199</v>
      </c>
      <c r="J166" s="120" t="s">
        <v>200</v>
      </c>
      <c r="K166" s="120" t="s">
        <v>201</v>
      </c>
      <c r="L166" s="120" t="s">
        <v>202</v>
      </c>
      <c r="M166" s="120" t="s">
        <v>203</v>
      </c>
      <c r="N166" s="120" t="s">
        <v>204</v>
      </c>
    </row>
    <row r="167" spans="1:14" x14ac:dyDescent="0.3">
      <c r="A167" s="61" t="str">
        <f>IF(N3="N",A3,"N/A")</f>
        <v>Name</v>
      </c>
      <c r="B167" s="66">
        <f>SUM(C167:N167)</f>
        <v>0</v>
      </c>
      <c r="C167" s="66">
        <f>IF(AND($B3=1,$N3="N"),$L3,0)</f>
        <v>0</v>
      </c>
      <c r="D167" s="66">
        <f>IF(AND($B3=2,$N3="N"),$L3,0)</f>
        <v>0</v>
      </c>
      <c r="E167" s="66">
        <f>IF(AND($B3=3,$N3="N"),$L3,0)</f>
        <v>0</v>
      </c>
      <c r="F167" s="66">
        <f>IF(AND($B3=4,$N3="N"),$L3,0)</f>
        <v>0</v>
      </c>
      <c r="G167" s="66">
        <f>IF(AND($B3=5,$N3="N"),$L3,0)</f>
        <v>0</v>
      </c>
      <c r="H167" s="66">
        <f>IF(AND($B3=6,$N3="N"),$L3,0)</f>
        <v>0</v>
      </c>
      <c r="I167" s="66">
        <f>IF(AND($B3=7,$N3="N"),$L3,0)</f>
        <v>0</v>
      </c>
      <c r="J167" s="66">
        <f>IF(AND($B3=8,$N3="N"),$L3,0)</f>
        <v>0</v>
      </c>
      <c r="K167" s="66">
        <f>IF(AND($B3=9,$N3="N"),$L3,0)</f>
        <v>0</v>
      </c>
      <c r="L167" s="66">
        <f>IF(AND($B3=10,$N3="N"),$L3,0)</f>
        <v>0</v>
      </c>
      <c r="M167" s="66">
        <f>IF(AND($B3=11,$N3="N"),$L3,0)</f>
        <v>0</v>
      </c>
      <c r="N167" s="66">
        <f>IF(AND($B3=12,$N3="N"),$L3,0)</f>
        <v>0</v>
      </c>
    </row>
    <row r="168" spans="1:14" x14ac:dyDescent="0.3">
      <c r="A168" s="61" t="str">
        <f>IF(N4="N",A4,"N/A")</f>
        <v>Name</v>
      </c>
      <c r="B168" s="66">
        <f t="shared" ref="B168:B219" si="61">SUM(C168:N168)</f>
        <v>0</v>
      </c>
      <c r="C168" s="66">
        <f>IF(AND($B4=1,$N4="N"),$L4,0)</f>
        <v>0</v>
      </c>
      <c r="D168" s="66">
        <f>IF(AND($B4=2,$N4="N"),$L4,0)</f>
        <v>0</v>
      </c>
      <c r="E168" s="66">
        <f>IF(AND($B4=3,$N4="N"),$L4,0)</f>
        <v>0</v>
      </c>
      <c r="F168" s="66">
        <f>IF(AND($B4=4,$N4="N"),$L4,0)</f>
        <v>0</v>
      </c>
      <c r="G168" s="66">
        <f>IF(AND($B4=5,$N4="N"),$L4,0)</f>
        <v>0</v>
      </c>
      <c r="H168" s="66">
        <f>IF(AND($B4=6,$N4="N"),$L4,0)</f>
        <v>0</v>
      </c>
      <c r="I168" s="66">
        <f>IF(AND($B4=7,$N4="N"),$L4,0)</f>
        <v>0</v>
      </c>
      <c r="J168" s="66">
        <f>IF(AND($B4=8,$N4="N"),$L4,0)</f>
        <v>0</v>
      </c>
      <c r="K168" s="66">
        <f>IF(AND($B4=9,$N4="N"),$L4,0)</f>
        <v>0</v>
      </c>
      <c r="L168" s="66">
        <f>IF(AND($B4=10,$N4="N"),$L4,0)</f>
        <v>0</v>
      </c>
      <c r="M168" s="66">
        <f>IF(AND($B4=11,$N4="N"),$L4,0)</f>
        <v>0</v>
      </c>
      <c r="N168" s="66">
        <f>IF(AND($B4=12,$N4="N"),$L4,0)</f>
        <v>0</v>
      </c>
    </row>
    <row r="169" spans="1:14" x14ac:dyDescent="0.3">
      <c r="A169" s="61" t="str">
        <f>IF(N5="N",A5,"N/A")</f>
        <v>Name</v>
      </c>
      <c r="B169" s="66">
        <f t="shared" si="61"/>
        <v>0</v>
      </c>
      <c r="C169" s="66">
        <f>IF(AND($B5=1,$N5="N"),$L5,0)</f>
        <v>0</v>
      </c>
      <c r="D169" s="66">
        <f>IF(AND($B5=2,$N5="N"),$L5,0)</f>
        <v>0</v>
      </c>
      <c r="E169" s="66">
        <f>IF(AND($B5=3,$N5="N"),$L5,0)</f>
        <v>0</v>
      </c>
      <c r="F169" s="66">
        <f>IF(AND($B5=4,$N5="N"),$L5,0)</f>
        <v>0</v>
      </c>
      <c r="G169" s="66">
        <f>IF(AND($B5=5,$N5="N"),$L5,0)</f>
        <v>0</v>
      </c>
      <c r="H169" s="66">
        <f>IF(AND($B5=6,$N5="N"),$L5,0)</f>
        <v>0</v>
      </c>
      <c r="I169" s="66">
        <f>IF(AND($B5=7,$N5="N"),$L5,0)</f>
        <v>0</v>
      </c>
      <c r="J169" s="66">
        <f>IF(AND($B5=8,$N5="N"),$L5,0)</f>
        <v>0</v>
      </c>
      <c r="K169" s="66">
        <f>IF(AND($B5=9,$N5="N"),$L5,0)</f>
        <v>0</v>
      </c>
      <c r="L169" s="66">
        <f>IF(AND($B5=10,$N5="N"),$L5,0)</f>
        <v>0</v>
      </c>
      <c r="M169" s="66">
        <f>IF(AND($B5=11,$N5="N"),$L5,0)</f>
        <v>0</v>
      </c>
      <c r="N169" s="66">
        <f>IF(AND($B5=12,$N5="N"),$L5,0)</f>
        <v>0</v>
      </c>
    </row>
    <row r="170" spans="1:14" x14ac:dyDescent="0.3">
      <c r="A170" s="61" t="str">
        <f>IF(N6="N",A6,"N/A")</f>
        <v>Name</v>
      </c>
      <c r="B170" s="66">
        <f t="shared" si="61"/>
        <v>0</v>
      </c>
      <c r="C170" s="66">
        <f>IF(AND($B6=1,$N6="N"),$L6,0)</f>
        <v>0</v>
      </c>
      <c r="D170" s="66">
        <f>IF(AND($B6=2,$N6="N"),$L6,0)</f>
        <v>0</v>
      </c>
      <c r="E170" s="66">
        <f>IF(AND($B6=3,$N6="N"),$L6,0)</f>
        <v>0</v>
      </c>
      <c r="F170" s="66">
        <f>IF(AND($B6=4,$N6="N"),$L6,0)</f>
        <v>0</v>
      </c>
      <c r="G170" s="66">
        <f>IF(AND($B6=5,$N6="N"),$L6,0)</f>
        <v>0</v>
      </c>
      <c r="H170" s="66">
        <f>IF(AND($B6=6,$N6="N"),$L6,0)</f>
        <v>0</v>
      </c>
      <c r="I170" s="66">
        <f>IF(AND($B6=7,$N6="N"),$L6,0)</f>
        <v>0</v>
      </c>
      <c r="J170" s="66">
        <f>IF(AND($B6=8,$N6="N"),$L6,0)</f>
        <v>0</v>
      </c>
      <c r="K170" s="66">
        <f>IF(AND($B6=9,$N6="N"),$L6,0)</f>
        <v>0</v>
      </c>
      <c r="L170" s="66">
        <f>IF(AND($B6=10,$N6="N"),$L6,0)</f>
        <v>0</v>
      </c>
      <c r="M170" s="66">
        <f>IF(AND($B6=11,$N6="N"),$L6,0)</f>
        <v>0</v>
      </c>
      <c r="N170" s="66">
        <f>IF(AND($B6=12,$N6="N"),$L6,0)</f>
        <v>0</v>
      </c>
    </row>
    <row r="171" spans="1:14" s="132" customFormat="1" x14ac:dyDescent="0.3">
      <c r="A171" s="61" t="str">
        <f t="shared" ref="A171:A218" si="62">IF(N7="N",A7,"N/A")</f>
        <v>Name</v>
      </c>
      <c r="B171" s="66">
        <f t="shared" ref="B171:B218" si="63">SUM(C171:N171)</f>
        <v>0</v>
      </c>
      <c r="C171" s="66">
        <f t="shared" ref="C171:C218" si="64">IF(AND($B7=1,$N7="N"),$L7,0)</f>
        <v>0</v>
      </c>
      <c r="D171" s="66">
        <f t="shared" ref="D171:D218" si="65">IF(AND($B7=2,$N7="N"),$L7,0)</f>
        <v>0</v>
      </c>
      <c r="E171" s="66">
        <f t="shared" ref="E171:E218" si="66">IF(AND($B7=3,$N7="N"),$L7,0)</f>
        <v>0</v>
      </c>
      <c r="F171" s="66">
        <f t="shared" ref="F171:F218" si="67">IF(AND($B7=4,$N7="N"),$L7,0)</f>
        <v>0</v>
      </c>
      <c r="G171" s="66">
        <f t="shared" ref="G171:G218" si="68">IF(AND($B7=5,$N7="N"),$L7,0)</f>
        <v>0</v>
      </c>
      <c r="H171" s="66">
        <f t="shared" ref="H171:H218" si="69">IF(AND($B7=6,$N7="N"),$L7,0)</f>
        <v>0</v>
      </c>
      <c r="I171" s="66">
        <f t="shared" ref="I171:I218" si="70">IF(AND($B7=7,$N7="N"),$L7,0)</f>
        <v>0</v>
      </c>
      <c r="J171" s="66">
        <f t="shared" ref="J171:J218" si="71">IF(AND($B7=8,$N7="N"),$L7,0)</f>
        <v>0</v>
      </c>
      <c r="K171" s="66">
        <f t="shared" ref="K171:K218" si="72">IF(AND($B7=9,$N7="N"),$L7,0)</f>
        <v>0</v>
      </c>
      <c r="L171" s="66">
        <f t="shared" ref="L171:L218" si="73">IF(AND($B7=10,$N7="N"),$L7,0)</f>
        <v>0</v>
      </c>
      <c r="M171" s="66">
        <f t="shared" ref="M171:M218" si="74">IF(AND($B7=11,$N7="N"),$L7,0)</f>
        <v>0</v>
      </c>
      <c r="N171" s="66">
        <f t="shared" ref="N171:N218" si="75">IF(AND($B7=12,$N7="N"),$L7,0)</f>
        <v>0</v>
      </c>
    </row>
    <row r="172" spans="1:14" s="132" customFormat="1" x14ac:dyDescent="0.3">
      <c r="A172" s="61" t="str">
        <f t="shared" si="62"/>
        <v>Name</v>
      </c>
      <c r="B172" s="66">
        <f t="shared" si="63"/>
        <v>0</v>
      </c>
      <c r="C172" s="66">
        <f t="shared" si="64"/>
        <v>0</v>
      </c>
      <c r="D172" s="66">
        <f t="shared" si="65"/>
        <v>0</v>
      </c>
      <c r="E172" s="66">
        <f t="shared" si="66"/>
        <v>0</v>
      </c>
      <c r="F172" s="66">
        <f t="shared" si="67"/>
        <v>0</v>
      </c>
      <c r="G172" s="66">
        <f t="shared" si="68"/>
        <v>0</v>
      </c>
      <c r="H172" s="66">
        <f t="shared" si="69"/>
        <v>0</v>
      </c>
      <c r="I172" s="66">
        <f t="shared" si="70"/>
        <v>0</v>
      </c>
      <c r="J172" s="66">
        <f t="shared" si="71"/>
        <v>0</v>
      </c>
      <c r="K172" s="66">
        <f t="shared" si="72"/>
        <v>0</v>
      </c>
      <c r="L172" s="66">
        <f t="shared" si="73"/>
        <v>0</v>
      </c>
      <c r="M172" s="66">
        <f t="shared" si="74"/>
        <v>0</v>
      </c>
      <c r="N172" s="66">
        <f t="shared" si="75"/>
        <v>0</v>
      </c>
    </row>
    <row r="173" spans="1:14" s="132" customFormat="1" x14ac:dyDescent="0.3">
      <c r="A173" s="61" t="str">
        <f t="shared" si="62"/>
        <v>Name</v>
      </c>
      <c r="B173" s="66">
        <f t="shared" si="63"/>
        <v>0</v>
      </c>
      <c r="C173" s="66">
        <f t="shared" si="64"/>
        <v>0</v>
      </c>
      <c r="D173" s="66">
        <f t="shared" si="65"/>
        <v>0</v>
      </c>
      <c r="E173" s="66">
        <f t="shared" si="66"/>
        <v>0</v>
      </c>
      <c r="F173" s="66">
        <f t="shared" si="67"/>
        <v>0</v>
      </c>
      <c r="G173" s="66">
        <f t="shared" si="68"/>
        <v>0</v>
      </c>
      <c r="H173" s="66">
        <f t="shared" si="69"/>
        <v>0</v>
      </c>
      <c r="I173" s="66">
        <f t="shared" si="70"/>
        <v>0</v>
      </c>
      <c r="J173" s="66">
        <f t="shared" si="71"/>
        <v>0</v>
      </c>
      <c r="K173" s="66">
        <f t="shared" si="72"/>
        <v>0</v>
      </c>
      <c r="L173" s="66">
        <f t="shared" si="73"/>
        <v>0</v>
      </c>
      <c r="M173" s="66">
        <f t="shared" si="74"/>
        <v>0</v>
      </c>
      <c r="N173" s="66">
        <f t="shared" si="75"/>
        <v>0</v>
      </c>
    </row>
    <row r="174" spans="1:14" s="132" customFormat="1" x14ac:dyDescent="0.3">
      <c r="A174" s="61" t="str">
        <f t="shared" si="62"/>
        <v>Name</v>
      </c>
      <c r="B174" s="66">
        <f t="shared" si="63"/>
        <v>0</v>
      </c>
      <c r="C174" s="66">
        <f t="shared" si="64"/>
        <v>0</v>
      </c>
      <c r="D174" s="66">
        <f t="shared" si="65"/>
        <v>0</v>
      </c>
      <c r="E174" s="66">
        <f t="shared" si="66"/>
        <v>0</v>
      </c>
      <c r="F174" s="66">
        <f t="shared" si="67"/>
        <v>0</v>
      </c>
      <c r="G174" s="66">
        <f t="shared" si="68"/>
        <v>0</v>
      </c>
      <c r="H174" s="66">
        <f t="shared" si="69"/>
        <v>0</v>
      </c>
      <c r="I174" s="66">
        <f t="shared" si="70"/>
        <v>0</v>
      </c>
      <c r="J174" s="66">
        <f t="shared" si="71"/>
        <v>0</v>
      </c>
      <c r="K174" s="66">
        <f t="shared" si="72"/>
        <v>0</v>
      </c>
      <c r="L174" s="66">
        <f t="shared" si="73"/>
        <v>0</v>
      </c>
      <c r="M174" s="66">
        <f t="shared" si="74"/>
        <v>0</v>
      </c>
      <c r="N174" s="66">
        <f t="shared" si="75"/>
        <v>0</v>
      </c>
    </row>
    <row r="175" spans="1:14" s="132" customFormat="1" x14ac:dyDescent="0.3">
      <c r="A175" s="61" t="str">
        <f t="shared" si="62"/>
        <v>Name</v>
      </c>
      <c r="B175" s="66">
        <f t="shared" si="63"/>
        <v>0</v>
      </c>
      <c r="C175" s="66">
        <f t="shared" si="64"/>
        <v>0</v>
      </c>
      <c r="D175" s="66">
        <f t="shared" si="65"/>
        <v>0</v>
      </c>
      <c r="E175" s="66">
        <f t="shared" si="66"/>
        <v>0</v>
      </c>
      <c r="F175" s="66">
        <f t="shared" si="67"/>
        <v>0</v>
      </c>
      <c r="G175" s="66">
        <f t="shared" si="68"/>
        <v>0</v>
      </c>
      <c r="H175" s="66">
        <f t="shared" si="69"/>
        <v>0</v>
      </c>
      <c r="I175" s="66">
        <f t="shared" si="70"/>
        <v>0</v>
      </c>
      <c r="J175" s="66">
        <f t="shared" si="71"/>
        <v>0</v>
      </c>
      <c r="K175" s="66">
        <f t="shared" si="72"/>
        <v>0</v>
      </c>
      <c r="L175" s="66">
        <f t="shared" si="73"/>
        <v>0</v>
      </c>
      <c r="M175" s="66">
        <f t="shared" si="74"/>
        <v>0</v>
      </c>
      <c r="N175" s="66">
        <f t="shared" si="75"/>
        <v>0</v>
      </c>
    </row>
    <row r="176" spans="1:14" s="132" customFormat="1" x14ac:dyDescent="0.3">
      <c r="A176" s="61" t="str">
        <f t="shared" si="62"/>
        <v>Name</v>
      </c>
      <c r="B176" s="66">
        <f t="shared" si="63"/>
        <v>0</v>
      </c>
      <c r="C176" s="66">
        <f t="shared" si="64"/>
        <v>0</v>
      </c>
      <c r="D176" s="66">
        <f t="shared" si="65"/>
        <v>0</v>
      </c>
      <c r="E176" s="66">
        <f t="shared" si="66"/>
        <v>0</v>
      </c>
      <c r="F176" s="66">
        <f t="shared" si="67"/>
        <v>0</v>
      </c>
      <c r="G176" s="66">
        <f t="shared" si="68"/>
        <v>0</v>
      </c>
      <c r="H176" s="66">
        <f t="shared" si="69"/>
        <v>0</v>
      </c>
      <c r="I176" s="66">
        <f t="shared" si="70"/>
        <v>0</v>
      </c>
      <c r="J176" s="66">
        <f t="shared" si="71"/>
        <v>0</v>
      </c>
      <c r="K176" s="66">
        <f t="shared" si="72"/>
        <v>0</v>
      </c>
      <c r="L176" s="66">
        <f t="shared" si="73"/>
        <v>0</v>
      </c>
      <c r="M176" s="66">
        <f t="shared" si="74"/>
        <v>0</v>
      </c>
      <c r="N176" s="66">
        <f t="shared" si="75"/>
        <v>0</v>
      </c>
    </row>
    <row r="177" spans="1:14" s="132" customFormat="1" x14ac:dyDescent="0.3">
      <c r="A177" s="61" t="str">
        <f t="shared" si="62"/>
        <v>Name</v>
      </c>
      <c r="B177" s="66">
        <f t="shared" si="63"/>
        <v>0</v>
      </c>
      <c r="C177" s="66">
        <f t="shared" si="64"/>
        <v>0</v>
      </c>
      <c r="D177" s="66">
        <f t="shared" si="65"/>
        <v>0</v>
      </c>
      <c r="E177" s="66">
        <f t="shared" si="66"/>
        <v>0</v>
      </c>
      <c r="F177" s="66">
        <f t="shared" si="67"/>
        <v>0</v>
      </c>
      <c r="G177" s="66">
        <f t="shared" si="68"/>
        <v>0</v>
      </c>
      <c r="H177" s="66">
        <f t="shared" si="69"/>
        <v>0</v>
      </c>
      <c r="I177" s="66">
        <f t="shared" si="70"/>
        <v>0</v>
      </c>
      <c r="J177" s="66">
        <f t="shared" si="71"/>
        <v>0</v>
      </c>
      <c r="K177" s="66">
        <f t="shared" si="72"/>
        <v>0</v>
      </c>
      <c r="L177" s="66">
        <f t="shared" si="73"/>
        <v>0</v>
      </c>
      <c r="M177" s="66">
        <f t="shared" si="74"/>
        <v>0</v>
      </c>
      <c r="N177" s="66">
        <f t="shared" si="75"/>
        <v>0</v>
      </c>
    </row>
    <row r="178" spans="1:14" s="132" customFormat="1" x14ac:dyDescent="0.3">
      <c r="A178" s="61" t="str">
        <f t="shared" si="62"/>
        <v>Name</v>
      </c>
      <c r="B178" s="66">
        <f t="shared" si="63"/>
        <v>0</v>
      </c>
      <c r="C178" s="66">
        <f t="shared" si="64"/>
        <v>0</v>
      </c>
      <c r="D178" s="66">
        <f t="shared" si="65"/>
        <v>0</v>
      </c>
      <c r="E178" s="66">
        <f t="shared" si="66"/>
        <v>0</v>
      </c>
      <c r="F178" s="66">
        <f t="shared" si="67"/>
        <v>0</v>
      </c>
      <c r="G178" s="66">
        <f t="shared" si="68"/>
        <v>0</v>
      </c>
      <c r="H178" s="66">
        <f t="shared" si="69"/>
        <v>0</v>
      </c>
      <c r="I178" s="66">
        <f t="shared" si="70"/>
        <v>0</v>
      </c>
      <c r="J178" s="66">
        <f t="shared" si="71"/>
        <v>0</v>
      </c>
      <c r="K178" s="66">
        <f t="shared" si="72"/>
        <v>0</v>
      </c>
      <c r="L178" s="66">
        <f t="shared" si="73"/>
        <v>0</v>
      </c>
      <c r="M178" s="66">
        <f t="shared" si="74"/>
        <v>0</v>
      </c>
      <c r="N178" s="66">
        <f t="shared" si="75"/>
        <v>0</v>
      </c>
    </row>
    <row r="179" spans="1:14" s="132" customFormat="1" x14ac:dyDescent="0.3">
      <c r="A179" s="61" t="str">
        <f t="shared" si="62"/>
        <v>Name</v>
      </c>
      <c r="B179" s="66">
        <f t="shared" si="63"/>
        <v>0</v>
      </c>
      <c r="C179" s="66">
        <f t="shared" si="64"/>
        <v>0</v>
      </c>
      <c r="D179" s="66">
        <f t="shared" si="65"/>
        <v>0</v>
      </c>
      <c r="E179" s="66">
        <f t="shared" si="66"/>
        <v>0</v>
      </c>
      <c r="F179" s="66">
        <f t="shared" si="67"/>
        <v>0</v>
      </c>
      <c r="G179" s="66">
        <f t="shared" si="68"/>
        <v>0</v>
      </c>
      <c r="H179" s="66">
        <f t="shared" si="69"/>
        <v>0</v>
      </c>
      <c r="I179" s="66">
        <f t="shared" si="70"/>
        <v>0</v>
      </c>
      <c r="J179" s="66">
        <f t="shared" si="71"/>
        <v>0</v>
      </c>
      <c r="K179" s="66">
        <f t="shared" si="72"/>
        <v>0</v>
      </c>
      <c r="L179" s="66">
        <f t="shared" si="73"/>
        <v>0</v>
      </c>
      <c r="M179" s="66">
        <f t="shared" si="74"/>
        <v>0</v>
      </c>
      <c r="N179" s="66">
        <f t="shared" si="75"/>
        <v>0</v>
      </c>
    </row>
    <row r="180" spans="1:14" s="132" customFormat="1" x14ac:dyDescent="0.3">
      <c r="A180" s="61" t="str">
        <f t="shared" si="62"/>
        <v>Name</v>
      </c>
      <c r="B180" s="66">
        <f t="shared" si="63"/>
        <v>0</v>
      </c>
      <c r="C180" s="66">
        <f t="shared" si="64"/>
        <v>0</v>
      </c>
      <c r="D180" s="66">
        <f t="shared" si="65"/>
        <v>0</v>
      </c>
      <c r="E180" s="66">
        <f t="shared" si="66"/>
        <v>0</v>
      </c>
      <c r="F180" s="66">
        <f t="shared" si="67"/>
        <v>0</v>
      </c>
      <c r="G180" s="66">
        <f t="shared" si="68"/>
        <v>0</v>
      </c>
      <c r="H180" s="66">
        <f t="shared" si="69"/>
        <v>0</v>
      </c>
      <c r="I180" s="66">
        <f t="shared" si="70"/>
        <v>0</v>
      </c>
      <c r="J180" s="66">
        <f t="shared" si="71"/>
        <v>0</v>
      </c>
      <c r="K180" s="66">
        <f t="shared" si="72"/>
        <v>0</v>
      </c>
      <c r="L180" s="66">
        <f t="shared" si="73"/>
        <v>0</v>
      </c>
      <c r="M180" s="66">
        <f t="shared" si="74"/>
        <v>0</v>
      </c>
      <c r="N180" s="66">
        <f t="shared" si="75"/>
        <v>0</v>
      </c>
    </row>
    <row r="181" spans="1:14" s="132" customFormat="1" x14ac:dyDescent="0.3">
      <c r="A181" s="61" t="str">
        <f t="shared" si="62"/>
        <v>Name</v>
      </c>
      <c r="B181" s="66">
        <f t="shared" si="63"/>
        <v>0</v>
      </c>
      <c r="C181" s="66">
        <f t="shared" si="64"/>
        <v>0</v>
      </c>
      <c r="D181" s="66">
        <f t="shared" si="65"/>
        <v>0</v>
      </c>
      <c r="E181" s="66">
        <f t="shared" si="66"/>
        <v>0</v>
      </c>
      <c r="F181" s="66">
        <f t="shared" si="67"/>
        <v>0</v>
      </c>
      <c r="G181" s="66">
        <f t="shared" si="68"/>
        <v>0</v>
      </c>
      <c r="H181" s="66">
        <f t="shared" si="69"/>
        <v>0</v>
      </c>
      <c r="I181" s="66">
        <f t="shared" si="70"/>
        <v>0</v>
      </c>
      <c r="J181" s="66">
        <f t="shared" si="71"/>
        <v>0</v>
      </c>
      <c r="K181" s="66">
        <f t="shared" si="72"/>
        <v>0</v>
      </c>
      <c r="L181" s="66">
        <f t="shared" si="73"/>
        <v>0</v>
      </c>
      <c r="M181" s="66">
        <f t="shared" si="74"/>
        <v>0</v>
      </c>
      <c r="N181" s="66">
        <f t="shared" si="75"/>
        <v>0</v>
      </c>
    </row>
    <row r="182" spans="1:14" s="132" customFormat="1" x14ac:dyDescent="0.3">
      <c r="A182" s="61" t="str">
        <f t="shared" si="62"/>
        <v>Name</v>
      </c>
      <c r="B182" s="66">
        <f t="shared" si="63"/>
        <v>0</v>
      </c>
      <c r="C182" s="66">
        <f t="shared" si="64"/>
        <v>0</v>
      </c>
      <c r="D182" s="66">
        <f t="shared" si="65"/>
        <v>0</v>
      </c>
      <c r="E182" s="66">
        <f t="shared" si="66"/>
        <v>0</v>
      </c>
      <c r="F182" s="66">
        <f t="shared" si="67"/>
        <v>0</v>
      </c>
      <c r="G182" s="66">
        <f t="shared" si="68"/>
        <v>0</v>
      </c>
      <c r="H182" s="66">
        <f t="shared" si="69"/>
        <v>0</v>
      </c>
      <c r="I182" s="66">
        <f t="shared" si="70"/>
        <v>0</v>
      </c>
      <c r="J182" s="66">
        <f t="shared" si="71"/>
        <v>0</v>
      </c>
      <c r="K182" s="66">
        <f t="shared" si="72"/>
        <v>0</v>
      </c>
      <c r="L182" s="66">
        <f t="shared" si="73"/>
        <v>0</v>
      </c>
      <c r="M182" s="66">
        <f t="shared" si="74"/>
        <v>0</v>
      </c>
      <c r="N182" s="66">
        <f t="shared" si="75"/>
        <v>0</v>
      </c>
    </row>
    <row r="183" spans="1:14" s="132" customFormat="1" x14ac:dyDescent="0.3">
      <c r="A183" s="61" t="str">
        <f t="shared" si="62"/>
        <v>Name</v>
      </c>
      <c r="B183" s="66">
        <f t="shared" si="63"/>
        <v>0</v>
      </c>
      <c r="C183" s="66">
        <f t="shared" si="64"/>
        <v>0</v>
      </c>
      <c r="D183" s="66">
        <f t="shared" si="65"/>
        <v>0</v>
      </c>
      <c r="E183" s="66">
        <f t="shared" si="66"/>
        <v>0</v>
      </c>
      <c r="F183" s="66">
        <f t="shared" si="67"/>
        <v>0</v>
      </c>
      <c r="G183" s="66">
        <f t="shared" si="68"/>
        <v>0</v>
      </c>
      <c r="H183" s="66">
        <f t="shared" si="69"/>
        <v>0</v>
      </c>
      <c r="I183" s="66">
        <f t="shared" si="70"/>
        <v>0</v>
      </c>
      <c r="J183" s="66">
        <f t="shared" si="71"/>
        <v>0</v>
      </c>
      <c r="K183" s="66">
        <f t="shared" si="72"/>
        <v>0</v>
      </c>
      <c r="L183" s="66">
        <f t="shared" si="73"/>
        <v>0</v>
      </c>
      <c r="M183" s="66">
        <f t="shared" si="74"/>
        <v>0</v>
      </c>
      <c r="N183" s="66">
        <f t="shared" si="75"/>
        <v>0</v>
      </c>
    </row>
    <row r="184" spans="1:14" s="132" customFormat="1" x14ac:dyDescent="0.3">
      <c r="A184" s="61" t="str">
        <f t="shared" si="62"/>
        <v>Name</v>
      </c>
      <c r="B184" s="66">
        <f t="shared" si="63"/>
        <v>0</v>
      </c>
      <c r="C184" s="66">
        <f t="shared" si="64"/>
        <v>0</v>
      </c>
      <c r="D184" s="66">
        <f t="shared" si="65"/>
        <v>0</v>
      </c>
      <c r="E184" s="66">
        <f t="shared" si="66"/>
        <v>0</v>
      </c>
      <c r="F184" s="66">
        <f t="shared" si="67"/>
        <v>0</v>
      </c>
      <c r="G184" s="66">
        <f t="shared" si="68"/>
        <v>0</v>
      </c>
      <c r="H184" s="66">
        <f t="shared" si="69"/>
        <v>0</v>
      </c>
      <c r="I184" s="66">
        <f t="shared" si="70"/>
        <v>0</v>
      </c>
      <c r="J184" s="66">
        <f t="shared" si="71"/>
        <v>0</v>
      </c>
      <c r="K184" s="66">
        <f t="shared" si="72"/>
        <v>0</v>
      </c>
      <c r="L184" s="66">
        <f t="shared" si="73"/>
        <v>0</v>
      </c>
      <c r="M184" s="66">
        <f t="shared" si="74"/>
        <v>0</v>
      </c>
      <c r="N184" s="66">
        <f t="shared" si="75"/>
        <v>0</v>
      </c>
    </row>
    <row r="185" spans="1:14" s="132" customFormat="1" x14ac:dyDescent="0.3">
      <c r="A185" s="61" t="str">
        <f t="shared" si="62"/>
        <v>Name</v>
      </c>
      <c r="B185" s="66">
        <f t="shared" si="63"/>
        <v>0</v>
      </c>
      <c r="C185" s="66">
        <f t="shared" si="64"/>
        <v>0</v>
      </c>
      <c r="D185" s="66">
        <f t="shared" si="65"/>
        <v>0</v>
      </c>
      <c r="E185" s="66">
        <f t="shared" si="66"/>
        <v>0</v>
      </c>
      <c r="F185" s="66">
        <f t="shared" si="67"/>
        <v>0</v>
      </c>
      <c r="G185" s="66">
        <f t="shared" si="68"/>
        <v>0</v>
      </c>
      <c r="H185" s="66">
        <f t="shared" si="69"/>
        <v>0</v>
      </c>
      <c r="I185" s="66">
        <f t="shared" si="70"/>
        <v>0</v>
      </c>
      <c r="J185" s="66">
        <f t="shared" si="71"/>
        <v>0</v>
      </c>
      <c r="K185" s="66">
        <f t="shared" si="72"/>
        <v>0</v>
      </c>
      <c r="L185" s="66">
        <f t="shared" si="73"/>
        <v>0</v>
      </c>
      <c r="M185" s="66">
        <f t="shared" si="74"/>
        <v>0</v>
      </c>
      <c r="N185" s="66">
        <f t="shared" si="75"/>
        <v>0</v>
      </c>
    </row>
    <row r="186" spans="1:14" s="132" customFormat="1" x14ac:dyDescent="0.3">
      <c r="A186" s="61" t="str">
        <f t="shared" si="62"/>
        <v>Name</v>
      </c>
      <c r="B186" s="66">
        <f t="shared" si="63"/>
        <v>0</v>
      </c>
      <c r="C186" s="66">
        <f t="shared" si="64"/>
        <v>0</v>
      </c>
      <c r="D186" s="66">
        <f t="shared" si="65"/>
        <v>0</v>
      </c>
      <c r="E186" s="66">
        <f t="shared" si="66"/>
        <v>0</v>
      </c>
      <c r="F186" s="66">
        <f t="shared" si="67"/>
        <v>0</v>
      </c>
      <c r="G186" s="66">
        <f t="shared" si="68"/>
        <v>0</v>
      </c>
      <c r="H186" s="66">
        <f t="shared" si="69"/>
        <v>0</v>
      </c>
      <c r="I186" s="66">
        <f t="shared" si="70"/>
        <v>0</v>
      </c>
      <c r="J186" s="66">
        <f t="shared" si="71"/>
        <v>0</v>
      </c>
      <c r="K186" s="66">
        <f t="shared" si="72"/>
        <v>0</v>
      </c>
      <c r="L186" s="66">
        <f t="shared" si="73"/>
        <v>0</v>
      </c>
      <c r="M186" s="66">
        <f t="shared" si="74"/>
        <v>0</v>
      </c>
      <c r="N186" s="66">
        <f t="shared" si="75"/>
        <v>0</v>
      </c>
    </row>
    <row r="187" spans="1:14" s="132" customFormat="1" x14ac:dyDescent="0.3">
      <c r="A187" s="61" t="str">
        <f t="shared" si="62"/>
        <v>Name</v>
      </c>
      <c r="B187" s="66">
        <f t="shared" si="63"/>
        <v>0</v>
      </c>
      <c r="C187" s="66">
        <f t="shared" si="64"/>
        <v>0</v>
      </c>
      <c r="D187" s="66">
        <f t="shared" si="65"/>
        <v>0</v>
      </c>
      <c r="E187" s="66">
        <f t="shared" si="66"/>
        <v>0</v>
      </c>
      <c r="F187" s="66">
        <f t="shared" si="67"/>
        <v>0</v>
      </c>
      <c r="G187" s="66">
        <f t="shared" si="68"/>
        <v>0</v>
      </c>
      <c r="H187" s="66">
        <f t="shared" si="69"/>
        <v>0</v>
      </c>
      <c r="I187" s="66">
        <f t="shared" si="70"/>
        <v>0</v>
      </c>
      <c r="J187" s="66">
        <f t="shared" si="71"/>
        <v>0</v>
      </c>
      <c r="K187" s="66">
        <f t="shared" si="72"/>
        <v>0</v>
      </c>
      <c r="L187" s="66">
        <f t="shared" si="73"/>
        <v>0</v>
      </c>
      <c r="M187" s="66">
        <f t="shared" si="74"/>
        <v>0</v>
      </c>
      <c r="N187" s="66">
        <f t="shared" si="75"/>
        <v>0</v>
      </c>
    </row>
    <row r="188" spans="1:14" x14ac:dyDescent="0.3">
      <c r="A188" s="61" t="str">
        <f t="shared" si="62"/>
        <v>Name</v>
      </c>
      <c r="B188" s="66">
        <f t="shared" si="63"/>
        <v>0</v>
      </c>
      <c r="C188" s="66">
        <f t="shared" si="64"/>
        <v>0</v>
      </c>
      <c r="D188" s="66">
        <f t="shared" si="65"/>
        <v>0</v>
      </c>
      <c r="E188" s="66">
        <f t="shared" si="66"/>
        <v>0</v>
      </c>
      <c r="F188" s="66">
        <f t="shared" si="67"/>
        <v>0</v>
      </c>
      <c r="G188" s="66">
        <f t="shared" si="68"/>
        <v>0</v>
      </c>
      <c r="H188" s="66">
        <f t="shared" si="69"/>
        <v>0</v>
      </c>
      <c r="I188" s="66">
        <f t="shared" si="70"/>
        <v>0</v>
      </c>
      <c r="J188" s="66">
        <f t="shared" si="71"/>
        <v>0</v>
      </c>
      <c r="K188" s="66">
        <f t="shared" si="72"/>
        <v>0</v>
      </c>
      <c r="L188" s="66">
        <f t="shared" si="73"/>
        <v>0</v>
      </c>
      <c r="M188" s="66">
        <f t="shared" si="74"/>
        <v>0</v>
      </c>
      <c r="N188" s="66">
        <f t="shared" si="75"/>
        <v>0</v>
      </c>
    </row>
    <row r="189" spans="1:14" x14ac:dyDescent="0.3">
      <c r="A189" s="61" t="str">
        <f t="shared" si="62"/>
        <v>Name</v>
      </c>
      <c r="B189" s="66">
        <f t="shared" si="63"/>
        <v>0</v>
      </c>
      <c r="C189" s="66">
        <f t="shared" si="64"/>
        <v>0</v>
      </c>
      <c r="D189" s="66">
        <f t="shared" si="65"/>
        <v>0</v>
      </c>
      <c r="E189" s="66">
        <f t="shared" si="66"/>
        <v>0</v>
      </c>
      <c r="F189" s="66">
        <f t="shared" si="67"/>
        <v>0</v>
      </c>
      <c r="G189" s="66">
        <f t="shared" si="68"/>
        <v>0</v>
      </c>
      <c r="H189" s="66">
        <f t="shared" si="69"/>
        <v>0</v>
      </c>
      <c r="I189" s="66">
        <f t="shared" si="70"/>
        <v>0</v>
      </c>
      <c r="J189" s="66">
        <f t="shared" si="71"/>
        <v>0</v>
      </c>
      <c r="K189" s="66">
        <f t="shared" si="72"/>
        <v>0</v>
      </c>
      <c r="L189" s="66">
        <f t="shared" si="73"/>
        <v>0</v>
      </c>
      <c r="M189" s="66">
        <f t="shared" si="74"/>
        <v>0</v>
      </c>
      <c r="N189" s="66">
        <f t="shared" si="75"/>
        <v>0</v>
      </c>
    </row>
    <row r="190" spans="1:14" x14ac:dyDescent="0.3">
      <c r="A190" s="61" t="str">
        <f t="shared" si="62"/>
        <v>Name</v>
      </c>
      <c r="B190" s="66">
        <f t="shared" si="63"/>
        <v>0</v>
      </c>
      <c r="C190" s="66">
        <f t="shared" si="64"/>
        <v>0</v>
      </c>
      <c r="D190" s="66">
        <f t="shared" si="65"/>
        <v>0</v>
      </c>
      <c r="E190" s="66">
        <f t="shared" si="66"/>
        <v>0</v>
      </c>
      <c r="F190" s="66">
        <f t="shared" si="67"/>
        <v>0</v>
      </c>
      <c r="G190" s="66">
        <f t="shared" si="68"/>
        <v>0</v>
      </c>
      <c r="H190" s="66">
        <f t="shared" si="69"/>
        <v>0</v>
      </c>
      <c r="I190" s="66">
        <f t="shared" si="70"/>
        <v>0</v>
      </c>
      <c r="J190" s="66">
        <f t="shared" si="71"/>
        <v>0</v>
      </c>
      <c r="K190" s="66">
        <f t="shared" si="72"/>
        <v>0</v>
      </c>
      <c r="L190" s="66">
        <f t="shared" si="73"/>
        <v>0</v>
      </c>
      <c r="M190" s="66">
        <f t="shared" si="74"/>
        <v>0</v>
      </c>
      <c r="N190" s="66">
        <f t="shared" si="75"/>
        <v>0</v>
      </c>
    </row>
    <row r="191" spans="1:14" x14ac:dyDescent="0.3">
      <c r="A191" s="61" t="str">
        <f t="shared" si="62"/>
        <v>Name</v>
      </c>
      <c r="B191" s="66">
        <f t="shared" si="63"/>
        <v>0</v>
      </c>
      <c r="C191" s="66">
        <f t="shared" si="64"/>
        <v>0</v>
      </c>
      <c r="D191" s="66">
        <f t="shared" si="65"/>
        <v>0</v>
      </c>
      <c r="E191" s="66">
        <f t="shared" si="66"/>
        <v>0</v>
      </c>
      <c r="F191" s="66">
        <f t="shared" si="67"/>
        <v>0</v>
      </c>
      <c r="G191" s="66">
        <f t="shared" si="68"/>
        <v>0</v>
      </c>
      <c r="H191" s="66">
        <f t="shared" si="69"/>
        <v>0</v>
      </c>
      <c r="I191" s="66">
        <f t="shared" si="70"/>
        <v>0</v>
      </c>
      <c r="J191" s="66">
        <f t="shared" si="71"/>
        <v>0</v>
      </c>
      <c r="K191" s="66">
        <f t="shared" si="72"/>
        <v>0</v>
      </c>
      <c r="L191" s="66">
        <f t="shared" si="73"/>
        <v>0</v>
      </c>
      <c r="M191" s="66">
        <f t="shared" si="74"/>
        <v>0</v>
      </c>
      <c r="N191" s="66">
        <f t="shared" si="75"/>
        <v>0</v>
      </c>
    </row>
    <row r="192" spans="1:14" x14ac:dyDescent="0.3">
      <c r="A192" s="61" t="str">
        <f t="shared" si="62"/>
        <v>Name</v>
      </c>
      <c r="B192" s="66">
        <f t="shared" si="63"/>
        <v>0</v>
      </c>
      <c r="C192" s="66">
        <f t="shared" si="64"/>
        <v>0</v>
      </c>
      <c r="D192" s="66">
        <f t="shared" si="65"/>
        <v>0</v>
      </c>
      <c r="E192" s="66">
        <f t="shared" si="66"/>
        <v>0</v>
      </c>
      <c r="F192" s="66">
        <f t="shared" si="67"/>
        <v>0</v>
      </c>
      <c r="G192" s="66">
        <f t="shared" si="68"/>
        <v>0</v>
      </c>
      <c r="H192" s="66">
        <f t="shared" si="69"/>
        <v>0</v>
      </c>
      <c r="I192" s="66">
        <f t="shared" si="70"/>
        <v>0</v>
      </c>
      <c r="J192" s="66">
        <f t="shared" si="71"/>
        <v>0</v>
      </c>
      <c r="K192" s="66">
        <f t="shared" si="72"/>
        <v>0</v>
      </c>
      <c r="L192" s="66">
        <f t="shared" si="73"/>
        <v>0</v>
      </c>
      <c r="M192" s="66">
        <f t="shared" si="74"/>
        <v>0</v>
      </c>
      <c r="N192" s="66">
        <f t="shared" si="75"/>
        <v>0</v>
      </c>
    </row>
    <row r="193" spans="1:14" x14ac:dyDescent="0.3">
      <c r="A193" s="61" t="str">
        <f t="shared" si="62"/>
        <v>Name</v>
      </c>
      <c r="B193" s="66">
        <f t="shared" si="63"/>
        <v>0</v>
      </c>
      <c r="C193" s="66">
        <f t="shared" si="64"/>
        <v>0</v>
      </c>
      <c r="D193" s="66">
        <f t="shared" si="65"/>
        <v>0</v>
      </c>
      <c r="E193" s="66">
        <f t="shared" si="66"/>
        <v>0</v>
      </c>
      <c r="F193" s="66">
        <f t="shared" si="67"/>
        <v>0</v>
      </c>
      <c r="G193" s="66">
        <f t="shared" si="68"/>
        <v>0</v>
      </c>
      <c r="H193" s="66">
        <f t="shared" si="69"/>
        <v>0</v>
      </c>
      <c r="I193" s="66">
        <f t="shared" si="70"/>
        <v>0</v>
      </c>
      <c r="J193" s="66">
        <f t="shared" si="71"/>
        <v>0</v>
      </c>
      <c r="K193" s="66">
        <f t="shared" si="72"/>
        <v>0</v>
      </c>
      <c r="L193" s="66">
        <f t="shared" si="73"/>
        <v>0</v>
      </c>
      <c r="M193" s="66">
        <f t="shared" si="74"/>
        <v>0</v>
      </c>
      <c r="N193" s="66">
        <f t="shared" si="75"/>
        <v>0</v>
      </c>
    </row>
    <row r="194" spans="1:14" x14ac:dyDescent="0.3">
      <c r="A194" s="61" t="str">
        <f t="shared" si="62"/>
        <v>Name</v>
      </c>
      <c r="B194" s="66">
        <f t="shared" si="63"/>
        <v>0</v>
      </c>
      <c r="C194" s="66">
        <f t="shared" si="64"/>
        <v>0</v>
      </c>
      <c r="D194" s="66">
        <f t="shared" si="65"/>
        <v>0</v>
      </c>
      <c r="E194" s="66">
        <f t="shared" si="66"/>
        <v>0</v>
      </c>
      <c r="F194" s="66">
        <f t="shared" si="67"/>
        <v>0</v>
      </c>
      <c r="G194" s="66">
        <f t="shared" si="68"/>
        <v>0</v>
      </c>
      <c r="H194" s="66">
        <f t="shared" si="69"/>
        <v>0</v>
      </c>
      <c r="I194" s="66">
        <f t="shared" si="70"/>
        <v>0</v>
      </c>
      <c r="J194" s="66">
        <f t="shared" si="71"/>
        <v>0</v>
      </c>
      <c r="K194" s="66">
        <f t="shared" si="72"/>
        <v>0</v>
      </c>
      <c r="L194" s="66">
        <f t="shared" si="73"/>
        <v>0</v>
      </c>
      <c r="M194" s="66">
        <f t="shared" si="74"/>
        <v>0</v>
      </c>
      <c r="N194" s="66">
        <f t="shared" si="75"/>
        <v>0</v>
      </c>
    </row>
    <row r="195" spans="1:14" x14ac:dyDescent="0.3">
      <c r="A195" s="61" t="str">
        <f t="shared" si="62"/>
        <v>Name</v>
      </c>
      <c r="B195" s="66">
        <f t="shared" si="63"/>
        <v>0</v>
      </c>
      <c r="C195" s="66">
        <f t="shared" si="64"/>
        <v>0</v>
      </c>
      <c r="D195" s="66">
        <f t="shared" si="65"/>
        <v>0</v>
      </c>
      <c r="E195" s="66">
        <f t="shared" si="66"/>
        <v>0</v>
      </c>
      <c r="F195" s="66">
        <f t="shared" si="67"/>
        <v>0</v>
      </c>
      <c r="G195" s="66">
        <f t="shared" si="68"/>
        <v>0</v>
      </c>
      <c r="H195" s="66">
        <f t="shared" si="69"/>
        <v>0</v>
      </c>
      <c r="I195" s="66">
        <f t="shared" si="70"/>
        <v>0</v>
      </c>
      <c r="J195" s="66">
        <f t="shared" si="71"/>
        <v>0</v>
      </c>
      <c r="K195" s="66">
        <f t="shared" si="72"/>
        <v>0</v>
      </c>
      <c r="L195" s="66">
        <f t="shared" si="73"/>
        <v>0</v>
      </c>
      <c r="M195" s="66">
        <f t="shared" si="74"/>
        <v>0</v>
      </c>
      <c r="N195" s="66">
        <f t="shared" si="75"/>
        <v>0</v>
      </c>
    </row>
    <row r="196" spans="1:14" x14ac:dyDescent="0.3">
      <c r="A196" s="61" t="str">
        <f t="shared" si="62"/>
        <v>Name</v>
      </c>
      <c r="B196" s="66">
        <f t="shared" si="63"/>
        <v>0</v>
      </c>
      <c r="C196" s="66">
        <f t="shared" si="64"/>
        <v>0</v>
      </c>
      <c r="D196" s="66">
        <f t="shared" si="65"/>
        <v>0</v>
      </c>
      <c r="E196" s="66">
        <f t="shared" si="66"/>
        <v>0</v>
      </c>
      <c r="F196" s="66">
        <f t="shared" si="67"/>
        <v>0</v>
      </c>
      <c r="G196" s="66">
        <f t="shared" si="68"/>
        <v>0</v>
      </c>
      <c r="H196" s="66">
        <f t="shared" si="69"/>
        <v>0</v>
      </c>
      <c r="I196" s="66">
        <f t="shared" si="70"/>
        <v>0</v>
      </c>
      <c r="J196" s="66">
        <f t="shared" si="71"/>
        <v>0</v>
      </c>
      <c r="K196" s="66">
        <f t="shared" si="72"/>
        <v>0</v>
      </c>
      <c r="L196" s="66">
        <f t="shared" si="73"/>
        <v>0</v>
      </c>
      <c r="M196" s="66">
        <f t="shared" si="74"/>
        <v>0</v>
      </c>
      <c r="N196" s="66">
        <f t="shared" si="75"/>
        <v>0</v>
      </c>
    </row>
    <row r="197" spans="1:14" x14ac:dyDescent="0.3">
      <c r="A197" s="61" t="str">
        <f t="shared" si="62"/>
        <v>Name</v>
      </c>
      <c r="B197" s="66">
        <f t="shared" si="63"/>
        <v>0</v>
      </c>
      <c r="C197" s="66">
        <f t="shared" si="64"/>
        <v>0</v>
      </c>
      <c r="D197" s="66">
        <f t="shared" si="65"/>
        <v>0</v>
      </c>
      <c r="E197" s="66">
        <f t="shared" si="66"/>
        <v>0</v>
      </c>
      <c r="F197" s="66">
        <f t="shared" si="67"/>
        <v>0</v>
      </c>
      <c r="G197" s="66">
        <f t="shared" si="68"/>
        <v>0</v>
      </c>
      <c r="H197" s="66">
        <f t="shared" si="69"/>
        <v>0</v>
      </c>
      <c r="I197" s="66">
        <f t="shared" si="70"/>
        <v>0</v>
      </c>
      <c r="J197" s="66">
        <f t="shared" si="71"/>
        <v>0</v>
      </c>
      <c r="K197" s="66">
        <f t="shared" si="72"/>
        <v>0</v>
      </c>
      <c r="L197" s="66">
        <f t="shared" si="73"/>
        <v>0</v>
      </c>
      <c r="M197" s="66">
        <f t="shared" si="74"/>
        <v>0</v>
      </c>
      <c r="N197" s="66">
        <f t="shared" si="75"/>
        <v>0</v>
      </c>
    </row>
    <row r="198" spans="1:14" x14ac:dyDescent="0.3">
      <c r="A198" s="61" t="str">
        <f t="shared" si="62"/>
        <v>Name</v>
      </c>
      <c r="B198" s="66">
        <f t="shared" si="63"/>
        <v>0</v>
      </c>
      <c r="C198" s="66">
        <f t="shared" si="64"/>
        <v>0</v>
      </c>
      <c r="D198" s="66">
        <f t="shared" si="65"/>
        <v>0</v>
      </c>
      <c r="E198" s="66">
        <f t="shared" si="66"/>
        <v>0</v>
      </c>
      <c r="F198" s="66">
        <f t="shared" si="67"/>
        <v>0</v>
      </c>
      <c r="G198" s="66">
        <f t="shared" si="68"/>
        <v>0</v>
      </c>
      <c r="H198" s="66">
        <f t="shared" si="69"/>
        <v>0</v>
      </c>
      <c r="I198" s="66">
        <f t="shared" si="70"/>
        <v>0</v>
      </c>
      <c r="J198" s="66">
        <f t="shared" si="71"/>
        <v>0</v>
      </c>
      <c r="K198" s="66">
        <f t="shared" si="72"/>
        <v>0</v>
      </c>
      <c r="L198" s="66">
        <f t="shared" si="73"/>
        <v>0</v>
      </c>
      <c r="M198" s="66">
        <f t="shared" si="74"/>
        <v>0</v>
      </c>
      <c r="N198" s="66">
        <f t="shared" si="75"/>
        <v>0</v>
      </c>
    </row>
    <row r="199" spans="1:14" x14ac:dyDescent="0.3">
      <c r="A199" s="61" t="str">
        <f t="shared" si="62"/>
        <v>Name</v>
      </c>
      <c r="B199" s="66">
        <f t="shared" si="63"/>
        <v>0</v>
      </c>
      <c r="C199" s="66">
        <f t="shared" si="64"/>
        <v>0</v>
      </c>
      <c r="D199" s="66">
        <f t="shared" si="65"/>
        <v>0</v>
      </c>
      <c r="E199" s="66">
        <f t="shared" si="66"/>
        <v>0</v>
      </c>
      <c r="F199" s="66">
        <f t="shared" si="67"/>
        <v>0</v>
      </c>
      <c r="G199" s="66">
        <f t="shared" si="68"/>
        <v>0</v>
      </c>
      <c r="H199" s="66">
        <f t="shared" si="69"/>
        <v>0</v>
      </c>
      <c r="I199" s="66">
        <f t="shared" si="70"/>
        <v>0</v>
      </c>
      <c r="J199" s="66">
        <f t="shared" si="71"/>
        <v>0</v>
      </c>
      <c r="K199" s="66">
        <f t="shared" si="72"/>
        <v>0</v>
      </c>
      <c r="L199" s="66">
        <f t="shared" si="73"/>
        <v>0</v>
      </c>
      <c r="M199" s="66">
        <f t="shared" si="74"/>
        <v>0</v>
      </c>
      <c r="N199" s="66">
        <f t="shared" si="75"/>
        <v>0</v>
      </c>
    </row>
    <row r="200" spans="1:14" x14ac:dyDescent="0.3">
      <c r="A200" s="61" t="str">
        <f t="shared" si="62"/>
        <v>Name</v>
      </c>
      <c r="B200" s="66">
        <f t="shared" si="63"/>
        <v>0</v>
      </c>
      <c r="C200" s="66">
        <f t="shared" si="64"/>
        <v>0</v>
      </c>
      <c r="D200" s="66">
        <f t="shared" si="65"/>
        <v>0</v>
      </c>
      <c r="E200" s="66">
        <f t="shared" si="66"/>
        <v>0</v>
      </c>
      <c r="F200" s="66">
        <f t="shared" si="67"/>
        <v>0</v>
      </c>
      <c r="G200" s="66">
        <f t="shared" si="68"/>
        <v>0</v>
      </c>
      <c r="H200" s="66">
        <f t="shared" si="69"/>
        <v>0</v>
      </c>
      <c r="I200" s="66">
        <f t="shared" si="70"/>
        <v>0</v>
      </c>
      <c r="J200" s="66">
        <f t="shared" si="71"/>
        <v>0</v>
      </c>
      <c r="K200" s="66">
        <f t="shared" si="72"/>
        <v>0</v>
      </c>
      <c r="L200" s="66">
        <f t="shared" si="73"/>
        <v>0</v>
      </c>
      <c r="M200" s="66">
        <f t="shared" si="74"/>
        <v>0</v>
      </c>
      <c r="N200" s="66">
        <f t="shared" si="75"/>
        <v>0</v>
      </c>
    </row>
    <row r="201" spans="1:14" x14ac:dyDescent="0.3">
      <c r="A201" s="61" t="str">
        <f t="shared" si="62"/>
        <v>Name</v>
      </c>
      <c r="B201" s="66">
        <f t="shared" si="63"/>
        <v>0</v>
      </c>
      <c r="C201" s="66">
        <f t="shared" si="64"/>
        <v>0</v>
      </c>
      <c r="D201" s="66">
        <f t="shared" si="65"/>
        <v>0</v>
      </c>
      <c r="E201" s="66">
        <f t="shared" si="66"/>
        <v>0</v>
      </c>
      <c r="F201" s="66">
        <f t="shared" si="67"/>
        <v>0</v>
      </c>
      <c r="G201" s="66">
        <f t="shared" si="68"/>
        <v>0</v>
      </c>
      <c r="H201" s="66">
        <f t="shared" si="69"/>
        <v>0</v>
      </c>
      <c r="I201" s="66">
        <f t="shared" si="70"/>
        <v>0</v>
      </c>
      <c r="J201" s="66">
        <f t="shared" si="71"/>
        <v>0</v>
      </c>
      <c r="K201" s="66">
        <f t="shared" si="72"/>
        <v>0</v>
      </c>
      <c r="L201" s="66">
        <f t="shared" si="73"/>
        <v>0</v>
      </c>
      <c r="M201" s="66">
        <f t="shared" si="74"/>
        <v>0</v>
      </c>
      <c r="N201" s="66">
        <f t="shared" si="75"/>
        <v>0</v>
      </c>
    </row>
    <row r="202" spans="1:14" x14ac:dyDescent="0.3">
      <c r="A202" s="61" t="str">
        <f t="shared" si="62"/>
        <v>Name</v>
      </c>
      <c r="B202" s="66">
        <f t="shared" si="63"/>
        <v>0</v>
      </c>
      <c r="C202" s="66">
        <f t="shared" si="64"/>
        <v>0</v>
      </c>
      <c r="D202" s="66">
        <f t="shared" si="65"/>
        <v>0</v>
      </c>
      <c r="E202" s="66">
        <f t="shared" si="66"/>
        <v>0</v>
      </c>
      <c r="F202" s="66">
        <f t="shared" si="67"/>
        <v>0</v>
      </c>
      <c r="G202" s="66">
        <f t="shared" si="68"/>
        <v>0</v>
      </c>
      <c r="H202" s="66">
        <f t="shared" si="69"/>
        <v>0</v>
      </c>
      <c r="I202" s="66">
        <f t="shared" si="70"/>
        <v>0</v>
      </c>
      <c r="J202" s="66">
        <f t="shared" si="71"/>
        <v>0</v>
      </c>
      <c r="K202" s="66">
        <f t="shared" si="72"/>
        <v>0</v>
      </c>
      <c r="L202" s="66">
        <f t="shared" si="73"/>
        <v>0</v>
      </c>
      <c r="M202" s="66">
        <f t="shared" si="74"/>
        <v>0</v>
      </c>
      <c r="N202" s="66">
        <f t="shared" si="75"/>
        <v>0</v>
      </c>
    </row>
    <row r="203" spans="1:14" x14ac:dyDescent="0.3">
      <c r="A203" s="61" t="str">
        <f t="shared" si="62"/>
        <v>Name</v>
      </c>
      <c r="B203" s="66">
        <f t="shared" si="63"/>
        <v>0</v>
      </c>
      <c r="C203" s="66">
        <f t="shared" si="64"/>
        <v>0</v>
      </c>
      <c r="D203" s="66">
        <f t="shared" si="65"/>
        <v>0</v>
      </c>
      <c r="E203" s="66">
        <f t="shared" si="66"/>
        <v>0</v>
      </c>
      <c r="F203" s="66">
        <f t="shared" si="67"/>
        <v>0</v>
      </c>
      <c r="G203" s="66">
        <f t="shared" si="68"/>
        <v>0</v>
      </c>
      <c r="H203" s="66">
        <f t="shared" si="69"/>
        <v>0</v>
      </c>
      <c r="I203" s="66">
        <f t="shared" si="70"/>
        <v>0</v>
      </c>
      <c r="J203" s="66">
        <f t="shared" si="71"/>
        <v>0</v>
      </c>
      <c r="K203" s="66">
        <f t="shared" si="72"/>
        <v>0</v>
      </c>
      <c r="L203" s="66">
        <f t="shared" si="73"/>
        <v>0</v>
      </c>
      <c r="M203" s="66">
        <f t="shared" si="74"/>
        <v>0</v>
      </c>
      <c r="N203" s="66">
        <f t="shared" si="75"/>
        <v>0</v>
      </c>
    </row>
    <row r="204" spans="1:14" x14ac:dyDescent="0.3">
      <c r="A204" s="61" t="str">
        <f t="shared" si="62"/>
        <v>Name</v>
      </c>
      <c r="B204" s="66">
        <f t="shared" si="63"/>
        <v>0</v>
      </c>
      <c r="C204" s="66">
        <f t="shared" si="64"/>
        <v>0</v>
      </c>
      <c r="D204" s="66">
        <f t="shared" si="65"/>
        <v>0</v>
      </c>
      <c r="E204" s="66">
        <f t="shared" si="66"/>
        <v>0</v>
      </c>
      <c r="F204" s="66">
        <f t="shared" si="67"/>
        <v>0</v>
      </c>
      <c r="G204" s="66">
        <f t="shared" si="68"/>
        <v>0</v>
      </c>
      <c r="H204" s="66">
        <f t="shared" si="69"/>
        <v>0</v>
      </c>
      <c r="I204" s="66">
        <f t="shared" si="70"/>
        <v>0</v>
      </c>
      <c r="J204" s="66">
        <f t="shared" si="71"/>
        <v>0</v>
      </c>
      <c r="K204" s="66">
        <f t="shared" si="72"/>
        <v>0</v>
      </c>
      <c r="L204" s="66">
        <f t="shared" si="73"/>
        <v>0</v>
      </c>
      <c r="M204" s="66">
        <f t="shared" si="74"/>
        <v>0</v>
      </c>
      <c r="N204" s="66">
        <f t="shared" si="75"/>
        <v>0</v>
      </c>
    </row>
    <row r="205" spans="1:14" x14ac:dyDescent="0.3">
      <c r="A205" s="61" t="str">
        <f t="shared" si="62"/>
        <v>Name</v>
      </c>
      <c r="B205" s="66">
        <f t="shared" si="63"/>
        <v>0</v>
      </c>
      <c r="C205" s="66">
        <f t="shared" si="64"/>
        <v>0</v>
      </c>
      <c r="D205" s="66">
        <f t="shared" si="65"/>
        <v>0</v>
      </c>
      <c r="E205" s="66">
        <f t="shared" si="66"/>
        <v>0</v>
      </c>
      <c r="F205" s="66">
        <f t="shared" si="67"/>
        <v>0</v>
      </c>
      <c r="G205" s="66">
        <f t="shared" si="68"/>
        <v>0</v>
      </c>
      <c r="H205" s="66">
        <f t="shared" si="69"/>
        <v>0</v>
      </c>
      <c r="I205" s="66">
        <f t="shared" si="70"/>
        <v>0</v>
      </c>
      <c r="J205" s="66">
        <f t="shared" si="71"/>
        <v>0</v>
      </c>
      <c r="K205" s="66">
        <f t="shared" si="72"/>
        <v>0</v>
      </c>
      <c r="L205" s="66">
        <f t="shared" si="73"/>
        <v>0</v>
      </c>
      <c r="M205" s="66">
        <f t="shared" si="74"/>
        <v>0</v>
      </c>
      <c r="N205" s="66">
        <f t="shared" si="75"/>
        <v>0</v>
      </c>
    </row>
    <row r="206" spans="1:14" x14ac:dyDescent="0.3">
      <c r="A206" s="61" t="str">
        <f t="shared" si="62"/>
        <v>Name</v>
      </c>
      <c r="B206" s="66">
        <f t="shared" si="63"/>
        <v>0</v>
      </c>
      <c r="C206" s="66">
        <f t="shared" si="64"/>
        <v>0</v>
      </c>
      <c r="D206" s="66">
        <f t="shared" si="65"/>
        <v>0</v>
      </c>
      <c r="E206" s="66">
        <f t="shared" si="66"/>
        <v>0</v>
      </c>
      <c r="F206" s="66">
        <f t="shared" si="67"/>
        <v>0</v>
      </c>
      <c r="G206" s="66">
        <f t="shared" si="68"/>
        <v>0</v>
      </c>
      <c r="H206" s="66">
        <f t="shared" si="69"/>
        <v>0</v>
      </c>
      <c r="I206" s="66">
        <f t="shared" si="70"/>
        <v>0</v>
      </c>
      <c r="J206" s="66">
        <f t="shared" si="71"/>
        <v>0</v>
      </c>
      <c r="K206" s="66">
        <f t="shared" si="72"/>
        <v>0</v>
      </c>
      <c r="L206" s="66">
        <f t="shared" si="73"/>
        <v>0</v>
      </c>
      <c r="M206" s="66">
        <f t="shared" si="74"/>
        <v>0</v>
      </c>
      <c r="N206" s="66">
        <f t="shared" si="75"/>
        <v>0</v>
      </c>
    </row>
    <row r="207" spans="1:14" x14ac:dyDescent="0.3">
      <c r="A207" s="61" t="str">
        <f t="shared" si="62"/>
        <v>Name</v>
      </c>
      <c r="B207" s="66">
        <f t="shared" si="63"/>
        <v>0</v>
      </c>
      <c r="C207" s="66">
        <f t="shared" si="64"/>
        <v>0</v>
      </c>
      <c r="D207" s="66">
        <f t="shared" si="65"/>
        <v>0</v>
      </c>
      <c r="E207" s="66">
        <f t="shared" si="66"/>
        <v>0</v>
      </c>
      <c r="F207" s="66">
        <f t="shared" si="67"/>
        <v>0</v>
      </c>
      <c r="G207" s="66">
        <f t="shared" si="68"/>
        <v>0</v>
      </c>
      <c r="H207" s="66">
        <f t="shared" si="69"/>
        <v>0</v>
      </c>
      <c r="I207" s="66">
        <f t="shared" si="70"/>
        <v>0</v>
      </c>
      <c r="J207" s="66">
        <f t="shared" si="71"/>
        <v>0</v>
      </c>
      <c r="K207" s="66">
        <f t="shared" si="72"/>
        <v>0</v>
      </c>
      <c r="L207" s="66">
        <f t="shared" si="73"/>
        <v>0</v>
      </c>
      <c r="M207" s="66">
        <f t="shared" si="74"/>
        <v>0</v>
      </c>
      <c r="N207" s="66">
        <f t="shared" si="75"/>
        <v>0</v>
      </c>
    </row>
    <row r="208" spans="1:14" x14ac:dyDescent="0.3">
      <c r="A208" s="61" t="str">
        <f t="shared" si="62"/>
        <v>Name</v>
      </c>
      <c r="B208" s="66">
        <f t="shared" si="63"/>
        <v>0</v>
      </c>
      <c r="C208" s="66">
        <f t="shared" si="64"/>
        <v>0</v>
      </c>
      <c r="D208" s="66">
        <f t="shared" si="65"/>
        <v>0</v>
      </c>
      <c r="E208" s="66">
        <f t="shared" si="66"/>
        <v>0</v>
      </c>
      <c r="F208" s="66">
        <f t="shared" si="67"/>
        <v>0</v>
      </c>
      <c r="G208" s="66">
        <f t="shared" si="68"/>
        <v>0</v>
      </c>
      <c r="H208" s="66">
        <f t="shared" si="69"/>
        <v>0</v>
      </c>
      <c r="I208" s="66">
        <f t="shared" si="70"/>
        <v>0</v>
      </c>
      <c r="J208" s="66">
        <f t="shared" si="71"/>
        <v>0</v>
      </c>
      <c r="K208" s="66">
        <f t="shared" si="72"/>
        <v>0</v>
      </c>
      <c r="L208" s="66">
        <f t="shared" si="73"/>
        <v>0</v>
      </c>
      <c r="M208" s="66">
        <f t="shared" si="74"/>
        <v>0</v>
      </c>
      <c r="N208" s="66">
        <f t="shared" si="75"/>
        <v>0</v>
      </c>
    </row>
    <row r="209" spans="1:15" x14ac:dyDescent="0.3">
      <c r="A209" s="61" t="str">
        <f t="shared" si="62"/>
        <v>Name</v>
      </c>
      <c r="B209" s="66">
        <f t="shared" si="63"/>
        <v>0</v>
      </c>
      <c r="C209" s="66">
        <f t="shared" si="64"/>
        <v>0</v>
      </c>
      <c r="D209" s="66">
        <f t="shared" si="65"/>
        <v>0</v>
      </c>
      <c r="E209" s="66">
        <f t="shared" si="66"/>
        <v>0</v>
      </c>
      <c r="F209" s="66">
        <f t="shared" si="67"/>
        <v>0</v>
      </c>
      <c r="G209" s="66">
        <f t="shared" si="68"/>
        <v>0</v>
      </c>
      <c r="H209" s="66">
        <f t="shared" si="69"/>
        <v>0</v>
      </c>
      <c r="I209" s="66">
        <f t="shared" si="70"/>
        <v>0</v>
      </c>
      <c r="J209" s="66">
        <f t="shared" si="71"/>
        <v>0</v>
      </c>
      <c r="K209" s="66">
        <f t="shared" si="72"/>
        <v>0</v>
      </c>
      <c r="L209" s="66">
        <f t="shared" si="73"/>
        <v>0</v>
      </c>
      <c r="M209" s="66">
        <f t="shared" si="74"/>
        <v>0</v>
      </c>
      <c r="N209" s="66">
        <f t="shared" si="75"/>
        <v>0</v>
      </c>
    </row>
    <row r="210" spans="1:15" x14ac:dyDescent="0.3">
      <c r="A210" s="61" t="str">
        <f t="shared" si="62"/>
        <v>Name</v>
      </c>
      <c r="B210" s="66">
        <f t="shared" si="63"/>
        <v>0</v>
      </c>
      <c r="C210" s="66">
        <f t="shared" si="64"/>
        <v>0</v>
      </c>
      <c r="D210" s="66">
        <f t="shared" si="65"/>
        <v>0</v>
      </c>
      <c r="E210" s="66">
        <f t="shared" si="66"/>
        <v>0</v>
      </c>
      <c r="F210" s="66">
        <f t="shared" si="67"/>
        <v>0</v>
      </c>
      <c r="G210" s="66">
        <f t="shared" si="68"/>
        <v>0</v>
      </c>
      <c r="H210" s="66">
        <f t="shared" si="69"/>
        <v>0</v>
      </c>
      <c r="I210" s="66">
        <f t="shared" si="70"/>
        <v>0</v>
      </c>
      <c r="J210" s="66">
        <f t="shared" si="71"/>
        <v>0</v>
      </c>
      <c r="K210" s="66">
        <f t="shared" si="72"/>
        <v>0</v>
      </c>
      <c r="L210" s="66">
        <f t="shared" si="73"/>
        <v>0</v>
      </c>
      <c r="M210" s="66">
        <f t="shared" si="74"/>
        <v>0</v>
      </c>
      <c r="N210" s="66">
        <f t="shared" si="75"/>
        <v>0</v>
      </c>
    </row>
    <row r="211" spans="1:15" x14ac:dyDescent="0.3">
      <c r="A211" s="61" t="str">
        <f t="shared" si="62"/>
        <v>Name</v>
      </c>
      <c r="B211" s="66">
        <f t="shared" si="63"/>
        <v>0</v>
      </c>
      <c r="C211" s="66">
        <f t="shared" si="64"/>
        <v>0</v>
      </c>
      <c r="D211" s="66">
        <f t="shared" si="65"/>
        <v>0</v>
      </c>
      <c r="E211" s="66">
        <f t="shared" si="66"/>
        <v>0</v>
      </c>
      <c r="F211" s="66">
        <f t="shared" si="67"/>
        <v>0</v>
      </c>
      <c r="G211" s="66">
        <f t="shared" si="68"/>
        <v>0</v>
      </c>
      <c r="H211" s="66">
        <f t="shared" si="69"/>
        <v>0</v>
      </c>
      <c r="I211" s="66">
        <f t="shared" si="70"/>
        <v>0</v>
      </c>
      <c r="J211" s="66">
        <f t="shared" si="71"/>
        <v>0</v>
      </c>
      <c r="K211" s="66">
        <f t="shared" si="72"/>
        <v>0</v>
      </c>
      <c r="L211" s="66">
        <f t="shared" si="73"/>
        <v>0</v>
      </c>
      <c r="M211" s="66">
        <f t="shared" si="74"/>
        <v>0</v>
      </c>
      <c r="N211" s="66">
        <f t="shared" si="75"/>
        <v>0</v>
      </c>
    </row>
    <row r="212" spans="1:15" x14ac:dyDescent="0.3">
      <c r="A212" s="61" t="str">
        <f t="shared" si="62"/>
        <v>Name</v>
      </c>
      <c r="B212" s="66">
        <f t="shared" si="63"/>
        <v>0</v>
      </c>
      <c r="C212" s="66">
        <f t="shared" si="64"/>
        <v>0</v>
      </c>
      <c r="D212" s="66">
        <f t="shared" si="65"/>
        <v>0</v>
      </c>
      <c r="E212" s="66">
        <f t="shared" si="66"/>
        <v>0</v>
      </c>
      <c r="F212" s="66">
        <f t="shared" si="67"/>
        <v>0</v>
      </c>
      <c r="G212" s="66">
        <f t="shared" si="68"/>
        <v>0</v>
      </c>
      <c r="H212" s="66">
        <f t="shared" si="69"/>
        <v>0</v>
      </c>
      <c r="I212" s="66">
        <f t="shared" si="70"/>
        <v>0</v>
      </c>
      <c r="J212" s="66">
        <f t="shared" si="71"/>
        <v>0</v>
      </c>
      <c r="K212" s="66">
        <f t="shared" si="72"/>
        <v>0</v>
      </c>
      <c r="L212" s="66">
        <f t="shared" si="73"/>
        <v>0</v>
      </c>
      <c r="M212" s="66">
        <f t="shared" si="74"/>
        <v>0</v>
      </c>
      <c r="N212" s="66">
        <f t="shared" si="75"/>
        <v>0</v>
      </c>
    </row>
    <row r="213" spans="1:15" x14ac:dyDescent="0.3">
      <c r="A213" s="61" t="str">
        <f t="shared" si="62"/>
        <v>Name</v>
      </c>
      <c r="B213" s="66">
        <f t="shared" si="63"/>
        <v>0</v>
      </c>
      <c r="C213" s="66">
        <f t="shared" si="64"/>
        <v>0</v>
      </c>
      <c r="D213" s="66">
        <f t="shared" si="65"/>
        <v>0</v>
      </c>
      <c r="E213" s="66">
        <f t="shared" si="66"/>
        <v>0</v>
      </c>
      <c r="F213" s="66">
        <f t="shared" si="67"/>
        <v>0</v>
      </c>
      <c r="G213" s="66">
        <f t="shared" si="68"/>
        <v>0</v>
      </c>
      <c r="H213" s="66">
        <f t="shared" si="69"/>
        <v>0</v>
      </c>
      <c r="I213" s="66">
        <f t="shared" si="70"/>
        <v>0</v>
      </c>
      <c r="J213" s="66">
        <f t="shared" si="71"/>
        <v>0</v>
      </c>
      <c r="K213" s="66">
        <f t="shared" si="72"/>
        <v>0</v>
      </c>
      <c r="L213" s="66">
        <f t="shared" si="73"/>
        <v>0</v>
      </c>
      <c r="M213" s="66">
        <f t="shared" si="74"/>
        <v>0</v>
      </c>
      <c r="N213" s="66">
        <f t="shared" si="75"/>
        <v>0</v>
      </c>
    </row>
    <row r="214" spans="1:15" x14ac:dyDescent="0.3">
      <c r="A214" s="61" t="str">
        <f t="shared" si="62"/>
        <v>Name</v>
      </c>
      <c r="B214" s="66">
        <f t="shared" si="63"/>
        <v>0</v>
      </c>
      <c r="C214" s="66">
        <f t="shared" si="64"/>
        <v>0</v>
      </c>
      <c r="D214" s="66">
        <f t="shared" si="65"/>
        <v>0</v>
      </c>
      <c r="E214" s="66">
        <f t="shared" si="66"/>
        <v>0</v>
      </c>
      <c r="F214" s="66">
        <f t="shared" si="67"/>
        <v>0</v>
      </c>
      <c r="G214" s="66">
        <f t="shared" si="68"/>
        <v>0</v>
      </c>
      <c r="H214" s="66">
        <f t="shared" si="69"/>
        <v>0</v>
      </c>
      <c r="I214" s="66">
        <f t="shared" si="70"/>
        <v>0</v>
      </c>
      <c r="J214" s="66">
        <f t="shared" si="71"/>
        <v>0</v>
      </c>
      <c r="K214" s="66">
        <f t="shared" si="72"/>
        <v>0</v>
      </c>
      <c r="L214" s="66">
        <f t="shared" si="73"/>
        <v>0</v>
      </c>
      <c r="M214" s="66">
        <f t="shared" si="74"/>
        <v>0</v>
      </c>
      <c r="N214" s="66">
        <f t="shared" si="75"/>
        <v>0</v>
      </c>
    </row>
    <row r="215" spans="1:15" x14ac:dyDescent="0.3">
      <c r="A215" s="61" t="str">
        <f t="shared" si="62"/>
        <v>Name</v>
      </c>
      <c r="B215" s="66">
        <f t="shared" si="63"/>
        <v>0</v>
      </c>
      <c r="C215" s="66">
        <f t="shared" si="64"/>
        <v>0</v>
      </c>
      <c r="D215" s="66">
        <f t="shared" si="65"/>
        <v>0</v>
      </c>
      <c r="E215" s="66">
        <f t="shared" si="66"/>
        <v>0</v>
      </c>
      <c r="F215" s="66">
        <f t="shared" si="67"/>
        <v>0</v>
      </c>
      <c r="G215" s="66">
        <f t="shared" si="68"/>
        <v>0</v>
      </c>
      <c r="H215" s="66">
        <f t="shared" si="69"/>
        <v>0</v>
      </c>
      <c r="I215" s="66">
        <f t="shared" si="70"/>
        <v>0</v>
      </c>
      <c r="J215" s="66">
        <f t="shared" si="71"/>
        <v>0</v>
      </c>
      <c r="K215" s="66">
        <f t="shared" si="72"/>
        <v>0</v>
      </c>
      <c r="L215" s="66">
        <f t="shared" si="73"/>
        <v>0</v>
      </c>
      <c r="M215" s="66">
        <f t="shared" si="74"/>
        <v>0</v>
      </c>
      <c r="N215" s="66">
        <f t="shared" si="75"/>
        <v>0</v>
      </c>
    </row>
    <row r="216" spans="1:15" x14ac:dyDescent="0.3">
      <c r="A216" s="61" t="str">
        <f t="shared" si="62"/>
        <v>Name</v>
      </c>
      <c r="B216" s="66">
        <f t="shared" si="63"/>
        <v>0</v>
      </c>
      <c r="C216" s="66">
        <f t="shared" si="64"/>
        <v>0</v>
      </c>
      <c r="D216" s="66">
        <f t="shared" si="65"/>
        <v>0</v>
      </c>
      <c r="E216" s="66">
        <f t="shared" si="66"/>
        <v>0</v>
      </c>
      <c r="F216" s="66">
        <f t="shared" si="67"/>
        <v>0</v>
      </c>
      <c r="G216" s="66">
        <f t="shared" si="68"/>
        <v>0</v>
      </c>
      <c r="H216" s="66">
        <f t="shared" si="69"/>
        <v>0</v>
      </c>
      <c r="I216" s="66">
        <f t="shared" si="70"/>
        <v>0</v>
      </c>
      <c r="J216" s="66">
        <f t="shared" si="71"/>
        <v>0</v>
      </c>
      <c r="K216" s="66">
        <f t="shared" si="72"/>
        <v>0</v>
      </c>
      <c r="L216" s="66">
        <f t="shared" si="73"/>
        <v>0</v>
      </c>
      <c r="M216" s="66">
        <f t="shared" si="74"/>
        <v>0</v>
      </c>
      <c r="N216" s="66">
        <f t="shared" si="75"/>
        <v>0</v>
      </c>
    </row>
    <row r="217" spans="1:15" x14ac:dyDescent="0.3">
      <c r="A217" s="61" t="str">
        <f t="shared" si="62"/>
        <v>Name</v>
      </c>
      <c r="B217" s="66">
        <f t="shared" si="63"/>
        <v>0</v>
      </c>
      <c r="C217" s="66">
        <f t="shared" si="64"/>
        <v>0</v>
      </c>
      <c r="D217" s="66">
        <f t="shared" si="65"/>
        <v>0</v>
      </c>
      <c r="E217" s="66">
        <f t="shared" si="66"/>
        <v>0</v>
      </c>
      <c r="F217" s="66">
        <f t="shared" si="67"/>
        <v>0</v>
      </c>
      <c r="G217" s="66">
        <f t="shared" si="68"/>
        <v>0</v>
      </c>
      <c r="H217" s="66">
        <f t="shared" si="69"/>
        <v>0</v>
      </c>
      <c r="I217" s="66">
        <f t="shared" si="70"/>
        <v>0</v>
      </c>
      <c r="J217" s="66">
        <f t="shared" si="71"/>
        <v>0</v>
      </c>
      <c r="K217" s="66">
        <f t="shared" si="72"/>
        <v>0</v>
      </c>
      <c r="L217" s="66">
        <f t="shared" si="73"/>
        <v>0</v>
      </c>
      <c r="M217" s="66">
        <f t="shared" si="74"/>
        <v>0</v>
      </c>
      <c r="N217" s="66">
        <f t="shared" si="75"/>
        <v>0</v>
      </c>
    </row>
    <row r="218" spans="1:15" x14ac:dyDescent="0.3">
      <c r="A218" s="61" t="str">
        <f t="shared" si="62"/>
        <v>Name</v>
      </c>
      <c r="B218" s="66">
        <f t="shared" si="63"/>
        <v>0</v>
      </c>
      <c r="C218" s="66">
        <f t="shared" si="64"/>
        <v>0</v>
      </c>
      <c r="D218" s="66">
        <f t="shared" si="65"/>
        <v>0</v>
      </c>
      <c r="E218" s="66">
        <f t="shared" si="66"/>
        <v>0</v>
      </c>
      <c r="F218" s="66">
        <f t="shared" si="67"/>
        <v>0</v>
      </c>
      <c r="G218" s="66">
        <f t="shared" si="68"/>
        <v>0</v>
      </c>
      <c r="H218" s="66">
        <f t="shared" si="69"/>
        <v>0</v>
      </c>
      <c r="I218" s="66">
        <f t="shared" si="70"/>
        <v>0</v>
      </c>
      <c r="J218" s="66">
        <f t="shared" si="71"/>
        <v>0</v>
      </c>
      <c r="K218" s="66">
        <f t="shared" si="72"/>
        <v>0</v>
      </c>
      <c r="L218" s="66">
        <f t="shared" si="73"/>
        <v>0</v>
      </c>
      <c r="M218" s="66">
        <f t="shared" si="74"/>
        <v>0</v>
      </c>
      <c r="N218" s="66">
        <f t="shared" si="75"/>
        <v>0</v>
      </c>
    </row>
    <row r="219" spans="1:15" x14ac:dyDescent="0.3">
      <c r="A219" s="61" t="s">
        <v>192</v>
      </c>
      <c r="B219" s="66">
        <f t="shared" si="61"/>
        <v>0</v>
      </c>
      <c r="C219" s="66">
        <f t="shared" ref="C219:N219" si="76">SUM(C167:C218)</f>
        <v>0</v>
      </c>
      <c r="D219" s="66">
        <f t="shared" si="76"/>
        <v>0</v>
      </c>
      <c r="E219" s="66">
        <f t="shared" si="76"/>
        <v>0</v>
      </c>
      <c r="F219" s="66">
        <f t="shared" si="76"/>
        <v>0</v>
      </c>
      <c r="G219" s="66">
        <f t="shared" si="76"/>
        <v>0</v>
      </c>
      <c r="H219" s="66">
        <f t="shared" si="76"/>
        <v>0</v>
      </c>
      <c r="I219" s="66">
        <f t="shared" si="76"/>
        <v>0</v>
      </c>
      <c r="J219" s="66">
        <f t="shared" si="76"/>
        <v>0</v>
      </c>
      <c r="K219" s="66">
        <f t="shared" si="76"/>
        <v>0</v>
      </c>
      <c r="L219" s="66">
        <f t="shared" si="76"/>
        <v>0</v>
      </c>
      <c r="M219" s="66">
        <f t="shared" si="76"/>
        <v>0</v>
      </c>
      <c r="N219" s="66">
        <f t="shared" si="76"/>
        <v>0</v>
      </c>
    </row>
    <row r="220" spans="1:15" x14ac:dyDescent="0.3">
      <c r="A220" s="167" t="s">
        <v>206</v>
      </c>
      <c r="B220" s="121"/>
      <c r="C220" s="169"/>
      <c r="D220" s="169"/>
      <c r="E220" s="93"/>
      <c r="F220" s="93"/>
      <c r="G220" s="93"/>
      <c r="H220" s="93"/>
      <c r="I220" s="93"/>
      <c r="J220" s="93"/>
      <c r="K220" s="93"/>
      <c r="L220" s="93"/>
      <c r="M220" s="93"/>
      <c r="N220" s="93"/>
    </row>
    <row r="221" spans="1:15" x14ac:dyDescent="0.3">
      <c r="A221" s="167"/>
      <c r="B221" s="120" t="s">
        <v>9</v>
      </c>
      <c r="C221" s="120" t="s">
        <v>193</v>
      </c>
      <c r="D221" s="120" t="s">
        <v>194</v>
      </c>
      <c r="E221" s="120" t="s">
        <v>195</v>
      </c>
      <c r="F221" s="120" t="s">
        <v>196</v>
      </c>
      <c r="G221" s="120" t="s">
        <v>197</v>
      </c>
      <c r="H221" s="120" t="s">
        <v>198</v>
      </c>
      <c r="I221" s="120" t="s">
        <v>199</v>
      </c>
      <c r="J221" s="120" t="s">
        <v>200</v>
      </c>
      <c r="K221" s="120" t="s">
        <v>201</v>
      </c>
      <c r="L221" s="120" t="s">
        <v>202</v>
      </c>
      <c r="M221" s="120" t="s">
        <v>203</v>
      </c>
      <c r="N221" s="120" t="s">
        <v>204</v>
      </c>
    </row>
    <row r="222" spans="1:15" x14ac:dyDescent="0.3">
      <c r="A222" s="66" t="str">
        <f>IF(AND($M3="Y",$N3="Y"),A3,"N/A")</f>
        <v>N/A</v>
      </c>
      <c r="B222" s="66">
        <f t="shared" ref="B222:B274" si="77">SUM(C222:N222)</f>
        <v>0</v>
      </c>
      <c r="C222" s="66">
        <f>IF(AND($B3=1,$M3="Y",$N3="Y"),$L3,0)</f>
        <v>0</v>
      </c>
      <c r="D222" s="66">
        <f>IF(AND($B3=2,$M3="Y",$N3="Y"),$L3,0)</f>
        <v>0</v>
      </c>
      <c r="E222" s="66">
        <f>IF(AND($B3=3,$M3="Y",$N3="Y"),$L3,0)</f>
        <v>0</v>
      </c>
      <c r="F222" s="66">
        <f>IF(AND($B3=4,$M3="Y",$N3="Y"),$L3,0)</f>
        <v>0</v>
      </c>
      <c r="G222" s="66">
        <f>IF(AND($B3=5,$M3="Y",$N3="Y"),$L3,0)</f>
        <v>0</v>
      </c>
      <c r="H222" s="66">
        <f>IF(AND($B3=6,$M3="Y",$N3="Y"),$L3,0)</f>
        <v>0</v>
      </c>
      <c r="I222" s="66">
        <f>IF(AND($B3=7,$M3="Y",$N3="Y"),$L3,0)</f>
        <v>0</v>
      </c>
      <c r="J222" s="66">
        <f>IF(AND($B3=8,$M3="Y",$N3="Y"),$L3,0)</f>
        <v>0</v>
      </c>
      <c r="K222" s="66">
        <f>IF(AND($B3=9,$M3="Y",$N3="Y"),$L3,0)</f>
        <v>0</v>
      </c>
      <c r="L222" s="66">
        <f>IF(AND($B3=10,$M3="Y",$N3="Y"),$L3,0)</f>
        <v>0</v>
      </c>
      <c r="M222" s="66">
        <f>IF(AND($B3=11,$M3="Y",$N3="Y"),$L3,0)</f>
        <v>0</v>
      </c>
      <c r="N222" s="66">
        <f>IF(AND($B3=12,$M3="Y",$N3="Y"),$L3,0)</f>
        <v>0</v>
      </c>
      <c r="O222" s="77"/>
    </row>
    <row r="223" spans="1:15" x14ac:dyDescent="0.3">
      <c r="A223" s="66" t="str">
        <f>IF(AND($M4="Y",$N4="Y"),A4,"N/A")</f>
        <v>N/A</v>
      </c>
      <c r="B223" s="66">
        <f t="shared" si="77"/>
        <v>0</v>
      </c>
      <c r="C223" s="66">
        <f>IF(AND($B4=1,$M4="Y",$N4="Y"),$L4,0)</f>
        <v>0</v>
      </c>
      <c r="D223" s="66">
        <f>IF(AND($B4=2,$M4="Y",$N4="Y"),$L4,0)</f>
        <v>0</v>
      </c>
      <c r="E223" s="66">
        <f>IF(AND($B4=3,$M4="Y",$N4="Y"),$L4,0)</f>
        <v>0</v>
      </c>
      <c r="F223" s="66">
        <f>IF(AND($B4=4,$M4="Y",$N4="Y"),$L4,0)</f>
        <v>0</v>
      </c>
      <c r="G223" s="66">
        <f>IF(AND($B4=5,$M4="Y",$N4="Y"),$L4,0)</f>
        <v>0</v>
      </c>
      <c r="H223" s="66">
        <f>IF(AND($B4=6,$M4="Y",$N4="Y"),$L4,0)</f>
        <v>0</v>
      </c>
      <c r="I223" s="66">
        <f>IF(AND($B4=7,$M4="Y",$N4="Y"),$L4,0)</f>
        <v>0</v>
      </c>
      <c r="J223" s="66">
        <f>IF(AND($B4=8,$M4="Y",$N4="Y"),$L4,0)</f>
        <v>0</v>
      </c>
      <c r="K223" s="66">
        <f>IF(AND($B4=9,$M4="Y",$N4="Y"),$L4,0)</f>
        <v>0</v>
      </c>
      <c r="L223" s="66">
        <f>IF(AND($B4=10,$M4="Y",$N4="Y"),$L4,0)</f>
        <v>0</v>
      </c>
      <c r="M223" s="66">
        <f>IF(AND($B4=11,$M4="Y",$N4="Y"),$L4,0)</f>
        <v>0</v>
      </c>
      <c r="N223" s="66">
        <f>IF(AND($B4=12,$M4="Y",$N4="Y"),$L4,0)</f>
        <v>0</v>
      </c>
      <c r="O223" s="66">
        <f>IF(AND($B4=12,$M4="Y",$N4="Y"),$L4,0)</f>
        <v>0</v>
      </c>
    </row>
    <row r="224" spans="1:15" x14ac:dyDescent="0.3">
      <c r="A224" s="66" t="str">
        <f>IF(AND($M5="Y",$N5="Y"),A5,"N/A")</f>
        <v>N/A</v>
      </c>
      <c r="B224" s="66">
        <f t="shared" si="77"/>
        <v>0</v>
      </c>
      <c r="C224" s="66">
        <f>IF(AND($B5=1,$M5="Y",$N5="Y"),$L5,0)</f>
        <v>0</v>
      </c>
      <c r="D224" s="66">
        <f>IF(AND($B5=2,$M5="Y",$N5="Y"),$L5,0)</f>
        <v>0</v>
      </c>
      <c r="E224" s="66">
        <f>IF(AND($B5=3,$M5="Y",$N5="Y"),$L5,0)</f>
        <v>0</v>
      </c>
      <c r="F224" s="66">
        <f>IF(AND($B5=4,$M5="Y",$N5="Y"),$L5,0)</f>
        <v>0</v>
      </c>
      <c r="G224" s="66">
        <f>IF(AND($B5=5,$M5="Y",$N5="Y"),$L5,0)</f>
        <v>0</v>
      </c>
      <c r="H224" s="66">
        <f>IF(AND($B5=6,$M5="Y",$N5="Y"),$L5,0)</f>
        <v>0</v>
      </c>
      <c r="I224" s="66">
        <f>IF(AND($B5=7,$M5="Y",$N5="Y"),$L5,0)</f>
        <v>0</v>
      </c>
      <c r="J224" s="66">
        <f>IF(AND($B5=8,$M5="Y",$N5="Y"),$L5,0)</f>
        <v>0</v>
      </c>
      <c r="K224" s="66">
        <f>IF(AND($B5=9,$M5="Y",$N5="Y"),$L5,0)</f>
        <v>0</v>
      </c>
      <c r="L224" s="66">
        <f>IF(AND($B5=10,$M5="Y",$N5="Y"),$L5,0)</f>
        <v>0</v>
      </c>
      <c r="M224" s="66">
        <f>IF(AND($B5=11,$M5="Y",$N5="Y"),$L5,0)</f>
        <v>0</v>
      </c>
      <c r="N224" s="66">
        <f>IF(AND($B5=12,$M5="Y",$N5="Y"),$L5,0)</f>
        <v>0</v>
      </c>
      <c r="O224" s="66">
        <f>IF(AND($B5=12,$M5="Y",$N5="Y"),$L5,0)</f>
        <v>0</v>
      </c>
    </row>
    <row r="225" spans="1:15" x14ac:dyDescent="0.3">
      <c r="A225" s="66" t="str">
        <f>IF(AND($M6="Y",$N6="Y"),A6,"N/A")</f>
        <v>N/A</v>
      </c>
      <c r="B225" s="66">
        <f t="shared" si="77"/>
        <v>0</v>
      </c>
      <c r="C225" s="66">
        <f>IF(AND($B6=1,$M6="Y",$N6="Y"),$L6,0)</f>
        <v>0</v>
      </c>
      <c r="D225" s="66">
        <f>IF(AND($B6=2,$M6="Y",$N6="Y"),$L6,0)</f>
        <v>0</v>
      </c>
      <c r="E225" s="66">
        <f>IF(AND($B6=3,$M6="Y",$N6="Y"),$L6,0)</f>
        <v>0</v>
      </c>
      <c r="F225" s="66">
        <f>IF(AND($B6=4,$M6="Y",$N6="Y"),$L6,0)</f>
        <v>0</v>
      </c>
      <c r="G225" s="66">
        <f>IF(AND($B6=5,$M6="Y",$N6="Y"),$L6,0)</f>
        <v>0</v>
      </c>
      <c r="H225" s="66">
        <f>IF(AND($B6=6,$M6="Y",$N6="Y"),$L6,0)</f>
        <v>0</v>
      </c>
      <c r="I225" s="66">
        <f>IF(AND($B6=7,$M6="Y",$N6="Y"),$L6,0)</f>
        <v>0</v>
      </c>
      <c r="J225" s="66">
        <f>IF(AND($B6=8,$M6="Y",$N6="Y"),$L6,0)</f>
        <v>0</v>
      </c>
      <c r="K225" s="66">
        <f>IF(AND($B6=9,$M6="Y",$N6="Y"),$L6,0)</f>
        <v>0</v>
      </c>
      <c r="L225" s="66">
        <f>IF(AND($B6=10,$M6="Y",$N6="Y"),$L6,0)</f>
        <v>0</v>
      </c>
      <c r="M225" s="66">
        <f>IF(AND($B6=11,$M6="Y",$N6="Y"),$L6,0)</f>
        <v>0</v>
      </c>
      <c r="N225" s="66">
        <f>IF(AND($B6=12,$M6="Y",$N6="Y"),$L6,0)</f>
        <v>0</v>
      </c>
      <c r="O225" s="66">
        <f>IF(AND($B6=12,$M6="Y",$N6="Y"),$L6,0)</f>
        <v>0</v>
      </c>
    </row>
    <row r="226" spans="1:15" x14ac:dyDescent="0.3">
      <c r="A226" s="66" t="str">
        <f>IF(AND($M7="Y",$N7="Y"),A7,"N/A")</f>
        <v>N/A</v>
      </c>
      <c r="B226" s="66">
        <f t="shared" si="77"/>
        <v>0</v>
      </c>
      <c r="C226" s="66">
        <f>IF(AND($B7=1,$M7="Y",$N7="Y"),$L7,0)</f>
        <v>0</v>
      </c>
      <c r="D226" s="66">
        <f>IF(AND($B7=2,$M7="Y",$N7="Y"),$L7,0)</f>
        <v>0</v>
      </c>
      <c r="E226" s="66">
        <f>IF(AND($B7=3,$M7="Y",$N7="Y"),$L7,0)</f>
        <v>0</v>
      </c>
      <c r="F226" s="66">
        <f>IF(AND($B7=4,$M7="Y",$N7="Y"),$L7,0)</f>
        <v>0</v>
      </c>
      <c r="G226" s="66">
        <f>IF(AND($B7=5,$M7="Y",$N7="Y"),$L7,0)</f>
        <v>0</v>
      </c>
      <c r="H226" s="66">
        <f>IF(AND($B7=6,$M7="Y",$N7="Y"),$L7,0)</f>
        <v>0</v>
      </c>
      <c r="I226" s="66">
        <f>IF(AND($B7=7,$M7="Y",$N7="Y"),$L7,0)</f>
        <v>0</v>
      </c>
      <c r="J226" s="66">
        <f>IF(AND($B7=8,$M7="Y",$N7="Y"),$L7,0)</f>
        <v>0</v>
      </c>
      <c r="K226" s="66">
        <f>IF(AND($B7=9,$M7="Y",$N7="Y"),$L7,0)</f>
        <v>0</v>
      </c>
      <c r="L226" s="66">
        <f>IF(AND($B7=10,$M7="Y",$N7="Y"),$L7,0)</f>
        <v>0</v>
      </c>
      <c r="M226" s="66">
        <f>IF(AND($B7=11,$M7="Y",$N7="Y"),$L7,0)</f>
        <v>0</v>
      </c>
      <c r="N226" s="66">
        <f>IF(AND($B7=12,$M7="Y",$N7="Y"),$L7,0)</f>
        <v>0</v>
      </c>
      <c r="O226" s="66">
        <f>IF(AND($B7=12,$M7="Y",$N7="Y"),$L7,0)</f>
        <v>0</v>
      </c>
    </row>
    <row r="227" spans="1:15" s="132" customFormat="1" x14ac:dyDescent="0.3">
      <c r="A227" s="66" t="str">
        <f t="shared" ref="A227:A273" si="78">IF(AND($M8="Y",$N8="Y"),A8,"N/A")</f>
        <v>N/A</v>
      </c>
      <c r="B227" s="66">
        <f t="shared" ref="B227:B273" si="79">SUM(C227:N227)</f>
        <v>0</v>
      </c>
      <c r="C227" s="66">
        <f t="shared" ref="C227:C273" si="80">IF(AND($B8=1,$M8="Y",$N8="Y"),$L8,0)</f>
        <v>0</v>
      </c>
      <c r="D227" s="66">
        <f t="shared" ref="D227:D273" si="81">IF(AND($B8=2,$M8="Y",$N8="Y"),$L8,0)</f>
        <v>0</v>
      </c>
      <c r="E227" s="66">
        <f t="shared" ref="E227:E273" si="82">IF(AND($B8=3,$M8="Y",$N8="Y"),$L8,0)</f>
        <v>0</v>
      </c>
      <c r="F227" s="66">
        <f t="shared" ref="F227:F273" si="83">IF(AND($B8=4,$M8="Y",$N8="Y"),$L8,0)</f>
        <v>0</v>
      </c>
      <c r="G227" s="66">
        <f t="shared" ref="G227:G273" si="84">IF(AND($B8=5,$M8="Y",$N8="Y"),$L8,0)</f>
        <v>0</v>
      </c>
      <c r="H227" s="66">
        <f t="shared" ref="H227:H273" si="85">IF(AND($B8=6,$M8="Y",$N8="Y"),$L8,0)</f>
        <v>0</v>
      </c>
      <c r="I227" s="66">
        <f t="shared" ref="I227:I273" si="86">IF(AND($B8=7,$M8="Y",$N8="Y"),$L8,0)</f>
        <v>0</v>
      </c>
      <c r="J227" s="66">
        <f t="shared" ref="J227:J273" si="87">IF(AND($B8=8,$M8="Y",$N8="Y"),$L8,0)</f>
        <v>0</v>
      </c>
      <c r="K227" s="66">
        <f t="shared" ref="K227:K273" si="88">IF(AND($B8=9,$M8="Y",$N8="Y"),$L8,0)</f>
        <v>0</v>
      </c>
      <c r="L227" s="66">
        <f t="shared" ref="L227:L273" si="89">IF(AND($B8=10,$M8="Y",$N8="Y"),$L8,0)</f>
        <v>0</v>
      </c>
      <c r="M227" s="66">
        <f t="shared" ref="M227:M273" si="90">IF(AND($B8=11,$M8="Y",$N8="Y"),$L8,0)</f>
        <v>0</v>
      </c>
      <c r="N227" s="66">
        <f t="shared" ref="N227:N273" si="91">IF(AND($B8=12,$M8="Y",$N8="Y"),$L8,0)</f>
        <v>0</v>
      </c>
      <c r="O227" s="66"/>
    </row>
    <row r="228" spans="1:15" s="132" customFormat="1" x14ac:dyDescent="0.3">
      <c r="A228" s="66" t="str">
        <f t="shared" si="78"/>
        <v>N/A</v>
      </c>
      <c r="B228" s="66">
        <f t="shared" si="79"/>
        <v>0</v>
      </c>
      <c r="C228" s="66">
        <f t="shared" si="80"/>
        <v>0</v>
      </c>
      <c r="D228" s="66">
        <f t="shared" si="81"/>
        <v>0</v>
      </c>
      <c r="E228" s="66">
        <f t="shared" si="82"/>
        <v>0</v>
      </c>
      <c r="F228" s="66">
        <f t="shared" si="83"/>
        <v>0</v>
      </c>
      <c r="G228" s="66">
        <f t="shared" si="84"/>
        <v>0</v>
      </c>
      <c r="H228" s="66">
        <f t="shared" si="85"/>
        <v>0</v>
      </c>
      <c r="I228" s="66">
        <f t="shared" si="86"/>
        <v>0</v>
      </c>
      <c r="J228" s="66">
        <f t="shared" si="87"/>
        <v>0</v>
      </c>
      <c r="K228" s="66">
        <f t="shared" si="88"/>
        <v>0</v>
      </c>
      <c r="L228" s="66">
        <f t="shared" si="89"/>
        <v>0</v>
      </c>
      <c r="M228" s="66">
        <f t="shared" si="90"/>
        <v>0</v>
      </c>
      <c r="N228" s="66">
        <f t="shared" si="91"/>
        <v>0</v>
      </c>
      <c r="O228" s="66"/>
    </row>
    <row r="229" spans="1:15" s="132" customFormat="1" x14ac:dyDescent="0.3">
      <c r="A229" s="66" t="str">
        <f t="shared" si="78"/>
        <v>N/A</v>
      </c>
      <c r="B229" s="66">
        <f t="shared" si="79"/>
        <v>0</v>
      </c>
      <c r="C229" s="66">
        <f t="shared" si="80"/>
        <v>0</v>
      </c>
      <c r="D229" s="66">
        <f t="shared" si="81"/>
        <v>0</v>
      </c>
      <c r="E229" s="66">
        <f t="shared" si="82"/>
        <v>0</v>
      </c>
      <c r="F229" s="66">
        <f t="shared" si="83"/>
        <v>0</v>
      </c>
      <c r="G229" s="66">
        <f t="shared" si="84"/>
        <v>0</v>
      </c>
      <c r="H229" s="66">
        <f t="shared" si="85"/>
        <v>0</v>
      </c>
      <c r="I229" s="66">
        <f t="shared" si="86"/>
        <v>0</v>
      </c>
      <c r="J229" s="66">
        <f t="shared" si="87"/>
        <v>0</v>
      </c>
      <c r="K229" s="66">
        <f t="shared" si="88"/>
        <v>0</v>
      </c>
      <c r="L229" s="66">
        <f t="shared" si="89"/>
        <v>0</v>
      </c>
      <c r="M229" s="66">
        <f t="shared" si="90"/>
        <v>0</v>
      </c>
      <c r="N229" s="66">
        <f t="shared" si="91"/>
        <v>0</v>
      </c>
      <c r="O229" s="66"/>
    </row>
    <row r="230" spans="1:15" s="132" customFormat="1" x14ac:dyDescent="0.3">
      <c r="A230" s="66" t="str">
        <f t="shared" si="78"/>
        <v>N/A</v>
      </c>
      <c r="B230" s="66">
        <f t="shared" si="79"/>
        <v>0</v>
      </c>
      <c r="C230" s="66">
        <f t="shared" si="80"/>
        <v>0</v>
      </c>
      <c r="D230" s="66">
        <f t="shared" si="81"/>
        <v>0</v>
      </c>
      <c r="E230" s="66">
        <f t="shared" si="82"/>
        <v>0</v>
      </c>
      <c r="F230" s="66">
        <f t="shared" si="83"/>
        <v>0</v>
      </c>
      <c r="G230" s="66">
        <f t="shared" si="84"/>
        <v>0</v>
      </c>
      <c r="H230" s="66">
        <f t="shared" si="85"/>
        <v>0</v>
      </c>
      <c r="I230" s="66">
        <f t="shared" si="86"/>
        <v>0</v>
      </c>
      <c r="J230" s="66">
        <f t="shared" si="87"/>
        <v>0</v>
      </c>
      <c r="K230" s="66">
        <f t="shared" si="88"/>
        <v>0</v>
      </c>
      <c r="L230" s="66">
        <f t="shared" si="89"/>
        <v>0</v>
      </c>
      <c r="M230" s="66">
        <f t="shared" si="90"/>
        <v>0</v>
      </c>
      <c r="N230" s="66">
        <f t="shared" si="91"/>
        <v>0</v>
      </c>
      <c r="O230" s="66"/>
    </row>
    <row r="231" spans="1:15" s="132" customFormat="1" x14ac:dyDescent="0.3">
      <c r="A231" s="66" t="str">
        <f t="shared" si="78"/>
        <v>N/A</v>
      </c>
      <c r="B231" s="66">
        <f t="shared" si="79"/>
        <v>0</v>
      </c>
      <c r="C231" s="66">
        <f t="shared" si="80"/>
        <v>0</v>
      </c>
      <c r="D231" s="66">
        <f t="shared" si="81"/>
        <v>0</v>
      </c>
      <c r="E231" s="66">
        <f t="shared" si="82"/>
        <v>0</v>
      </c>
      <c r="F231" s="66">
        <f t="shared" si="83"/>
        <v>0</v>
      </c>
      <c r="G231" s="66">
        <f t="shared" si="84"/>
        <v>0</v>
      </c>
      <c r="H231" s="66">
        <f t="shared" si="85"/>
        <v>0</v>
      </c>
      <c r="I231" s="66">
        <f t="shared" si="86"/>
        <v>0</v>
      </c>
      <c r="J231" s="66">
        <f t="shared" si="87"/>
        <v>0</v>
      </c>
      <c r="K231" s="66">
        <f t="shared" si="88"/>
        <v>0</v>
      </c>
      <c r="L231" s="66">
        <f t="shared" si="89"/>
        <v>0</v>
      </c>
      <c r="M231" s="66">
        <f t="shared" si="90"/>
        <v>0</v>
      </c>
      <c r="N231" s="66">
        <f t="shared" si="91"/>
        <v>0</v>
      </c>
      <c r="O231" s="66"/>
    </row>
    <row r="232" spans="1:15" s="132" customFormat="1" x14ac:dyDescent="0.3">
      <c r="A232" s="66" t="str">
        <f t="shared" si="78"/>
        <v>N/A</v>
      </c>
      <c r="B232" s="66">
        <f t="shared" si="79"/>
        <v>0</v>
      </c>
      <c r="C232" s="66">
        <f t="shared" si="80"/>
        <v>0</v>
      </c>
      <c r="D232" s="66">
        <f t="shared" si="81"/>
        <v>0</v>
      </c>
      <c r="E232" s="66">
        <f t="shared" si="82"/>
        <v>0</v>
      </c>
      <c r="F232" s="66">
        <f t="shared" si="83"/>
        <v>0</v>
      </c>
      <c r="G232" s="66">
        <f t="shared" si="84"/>
        <v>0</v>
      </c>
      <c r="H232" s="66">
        <f t="shared" si="85"/>
        <v>0</v>
      </c>
      <c r="I232" s="66">
        <f t="shared" si="86"/>
        <v>0</v>
      </c>
      <c r="J232" s="66">
        <f t="shared" si="87"/>
        <v>0</v>
      </c>
      <c r="K232" s="66">
        <f t="shared" si="88"/>
        <v>0</v>
      </c>
      <c r="L232" s="66">
        <f t="shared" si="89"/>
        <v>0</v>
      </c>
      <c r="M232" s="66">
        <f t="shared" si="90"/>
        <v>0</v>
      </c>
      <c r="N232" s="66">
        <f t="shared" si="91"/>
        <v>0</v>
      </c>
      <c r="O232" s="66"/>
    </row>
    <row r="233" spans="1:15" s="132" customFormat="1" x14ac:dyDescent="0.3">
      <c r="A233" s="66" t="str">
        <f t="shared" si="78"/>
        <v>N/A</v>
      </c>
      <c r="B233" s="66">
        <f t="shared" si="79"/>
        <v>0</v>
      </c>
      <c r="C233" s="66">
        <f t="shared" si="80"/>
        <v>0</v>
      </c>
      <c r="D233" s="66">
        <f t="shared" si="81"/>
        <v>0</v>
      </c>
      <c r="E233" s="66">
        <f t="shared" si="82"/>
        <v>0</v>
      </c>
      <c r="F233" s="66">
        <f t="shared" si="83"/>
        <v>0</v>
      </c>
      <c r="G233" s="66">
        <f t="shared" si="84"/>
        <v>0</v>
      </c>
      <c r="H233" s="66">
        <f t="shared" si="85"/>
        <v>0</v>
      </c>
      <c r="I233" s="66">
        <f t="shared" si="86"/>
        <v>0</v>
      </c>
      <c r="J233" s="66">
        <f t="shared" si="87"/>
        <v>0</v>
      </c>
      <c r="K233" s="66">
        <f t="shared" si="88"/>
        <v>0</v>
      </c>
      <c r="L233" s="66">
        <f t="shared" si="89"/>
        <v>0</v>
      </c>
      <c r="M233" s="66">
        <f t="shared" si="90"/>
        <v>0</v>
      </c>
      <c r="N233" s="66">
        <f t="shared" si="91"/>
        <v>0</v>
      </c>
      <c r="O233" s="66"/>
    </row>
    <row r="234" spans="1:15" s="132" customFormat="1" x14ac:dyDescent="0.3">
      <c r="A234" s="66" t="str">
        <f t="shared" si="78"/>
        <v>N/A</v>
      </c>
      <c r="B234" s="66">
        <f t="shared" si="79"/>
        <v>0</v>
      </c>
      <c r="C234" s="66">
        <f t="shared" si="80"/>
        <v>0</v>
      </c>
      <c r="D234" s="66">
        <f t="shared" si="81"/>
        <v>0</v>
      </c>
      <c r="E234" s="66">
        <f t="shared" si="82"/>
        <v>0</v>
      </c>
      <c r="F234" s="66">
        <f t="shared" si="83"/>
        <v>0</v>
      </c>
      <c r="G234" s="66">
        <f t="shared" si="84"/>
        <v>0</v>
      </c>
      <c r="H234" s="66">
        <f t="shared" si="85"/>
        <v>0</v>
      </c>
      <c r="I234" s="66">
        <f t="shared" si="86"/>
        <v>0</v>
      </c>
      <c r="J234" s="66">
        <f t="shared" si="87"/>
        <v>0</v>
      </c>
      <c r="K234" s="66">
        <f t="shared" si="88"/>
        <v>0</v>
      </c>
      <c r="L234" s="66">
        <f t="shared" si="89"/>
        <v>0</v>
      </c>
      <c r="M234" s="66">
        <f t="shared" si="90"/>
        <v>0</v>
      </c>
      <c r="N234" s="66">
        <f t="shared" si="91"/>
        <v>0</v>
      </c>
      <c r="O234" s="66"/>
    </row>
    <row r="235" spans="1:15" s="132" customFormat="1" x14ac:dyDescent="0.3">
      <c r="A235" s="66" t="str">
        <f t="shared" si="78"/>
        <v>N/A</v>
      </c>
      <c r="B235" s="66">
        <f t="shared" si="79"/>
        <v>0</v>
      </c>
      <c r="C235" s="66">
        <f t="shared" si="80"/>
        <v>0</v>
      </c>
      <c r="D235" s="66">
        <f t="shared" si="81"/>
        <v>0</v>
      </c>
      <c r="E235" s="66">
        <f t="shared" si="82"/>
        <v>0</v>
      </c>
      <c r="F235" s="66">
        <f t="shared" si="83"/>
        <v>0</v>
      </c>
      <c r="G235" s="66">
        <f t="shared" si="84"/>
        <v>0</v>
      </c>
      <c r="H235" s="66">
        <f t="shared" si="85"/>
        <v>0</v>
      </c>
      <c r="I235" s="66">
        <f t="shared" si="86"/>
        <v>0</v>
      </c>
      <c r="J235" s="66">
        <f t="shared" si="87"/>
        <v>0</v>
      </c>
      <c r="K235" s="66">
        <f t="shared" si="88"/>
        <v>0</v>
      </c>
      <c r="L235" s="66">
        <f t="shared" si="89"/>
        <v>0</v>
      </c>
      <c r="M235" s="66">
        <f t="shared" si="90"/>
        <v>0</v>
      </c>
      <c r="N235" s="66">
        <f t="shared" si="91"/>
        <v>0</v>
      </c>
      <c r="O235" s="66"/>
    </row>
    <row r="236" spans="1:15" s="132" customFormat="1" x14ac:dyDescent="0.3">
      <c r="A236" s="66" t="str">
        <f t="shared" si="78"/>
        <v>N/A</v>
      </c>
      <c r="B236" s="66">
        <f t="shared" si="79"/>
        <v>0</v>
      </c>
      <c r="C236" s="66">
        <f t="shared" si="80"/>
        <v>0</v>
      </c>
      <c r="D236" s="66">
        <f t="shared" si="81"/>
        <v>0</v>
      </c>
      <c r="E236" s="66">
        <f t="shared" si="82"/>
        <v>0</v>
      </c>
      <c r="F236" s="66">
        <f t="shared" si="83"/>
        <v>0</v>
      </c>
      <c r="G236" s="66">
        <f t="shared" si="84"/>
        <v>0</v>
      </c>
      <c r="H236" s="66">
        <f t="shared" si="85"/>
        <v>0</v>
      </c>
      <c r="I236" s="66">
        <f t="shared" si="86"/>
        <v>0</v>
      </c>
      <c r="J236" s="66">
        <f t="shared" si="87"/>
        <v>0</v>
      </c>
      <c r="K236" s="66">
        <f t="shared" si="88"/>
        <v>0</v>
      </c>
      <c r="L236" s="66">
        <f t="shared" si="89"/>
        <v>0</v>
      </c>
      <c r="M236" s="66">
        <f t="shared" si="90"/>
        <v>0</v>
      </c>
      <c r="N236" s="66">
        <f t="shared" si="91"/>
        <v>0</v>
      </c>
      <c r="O236" s="66"/>
    </row>
    <row r="237" spans="1:15" s="132" customFormat="1" x14ac:dyDescent="0.3">
      <c r="A237" s="66" t="str">
        <f t="shared" si="78"/>
        <v>N/A</v>
      </c>
      <c r="B237" s="66">
        <f t="shared" si="79"/>
        <v>0</v>
      </c>
      <c r="C237" s="66">
        <f t="shared" si="80"/>
        <v>0</v>
      </c>
      <c r="D237" s="66">
        <f t="shared" si="81"/>
        <v>0</v>
      </c>
      <c r="E237" s="66">
        <f t="shared" si="82"/>
        <v>0</v>
      </c>
      <c r="F237" s="66">
        <f t="shared" si="83"/>
        <v>0</v>
      </c>
      <c r="G237" s="66">
        <f t="shared" si="84"/>
        <v>0</v>
      </c>
      <c r="H237" s="66">
        <f t="shared" si="85"/>
        <v>0</v>
      </c>
      <c r="I237" s="66">
        <f t="shared" si="86"/>
        <v>0</v>
      </c>
      <c r="J237" s="66">
        <f t="shared" si="87"/>
        <v>0</v>
      </c>
      <c r="K237" s="66">
        <f t="shared" si="88"/>
        <v>0</v>
      </c>
      <c r="L237" s="66">
        <f t="shared" si="89"/>
        <v>0</v>
      </c>
      <c r="M237" s="66">
        <f t="shared" si="90"/>
        <v>0</v>
      </c>
      <c r="N237" s="66">
        <f t="shared" si="91"/>
        <v>0</v>
      </c>
      <c r="O237" s="66"/>
    </row>
    <row r="238" spans="1:15" s="132" customFormat="1" x14ac:dyDescent="0.3">
      <c r="A238" s="66" t="str">
        <f t="shared" si="78"/>
        <v>N/A</v>
      </c>
      <c r="B238" s="66">
        <f t="shared" si="79"/>
        <v>0</v>
      </c>
      <c r="C238" s="66">
        <f t="shared" si="80"/>
        <v>0</v>
      </c>
      <c r="D238" s="66">
        <f t="shared" si="81"/>
        <v>0</v>
      </c>
      <c r="E238" s="66">
        <f t="shared" si="82"/>
        <v>0</v>
      </c>
      <c r="F238" s="66">
        <f t="shared" si="83"/>
        <v>0</v>
      </c>
      <c r="G238" s="66">
        <f t="shared" si="84"/>
        <v>0</v>
      </c>
      <c r="H238" s="66">
        <f t="shared" si="85"/>
        <v>0</v>
      </c>
      <c r="I238" s="66">
        <f t="shared" si="86"/>
        <v>0</v>
      </c>
      <c r="J238" s="66">
        <f t="shared" si="87"/>
        <v>0</v>
      </c>
      <c r="K238" s="66">
        <f t="shared" si="88"/>
        <v>0</v>
      </c>
      <c r="L238" s="66">
        <f t="shared" si="89"/>
        <v>0</v>
      </c>
      <c r="M238" s="66">
        <f t="shared" si="90"/>
        <v>0</v>
      </c>
      <c r="N238" s="66">
        <f t="shared" si="91"/>
        <v>0</v>
      </c>
      <c r="O238" s="66"/>
    </row>
    <row r="239" spans="1:15" s="132" customFormat="1" x14ac:dyDescent="0.3">
      <c r="A239" s="66" t="str">
        <f t="shared" si="78"/>
        <v>N/A</v>
      </c>
      <c r="B239" s="66">
        <f t="shared" si="79"/>
        <v>0</v>
      </c>
      <c r="C239" s="66">
        <f t="shared" si="80"/>
        <v>0</v>
      </c>
      <c r="D239" s="66">
        <f t="shared" si="81"/>
        <v>0</v>
      </c>
      <c r="E239" s="66">
        <f t="shared" si="82"/>
        <v>0</v>
      </c>
      <c r="F239" s="66">
        <f t="shared" si="83"/>
        <v>0</v>
      </c>
      <c r="G239" s="66">
        <f t="shared" si="84"/>
        <v>0</v>
      </c>
      <c r="H239" s="66">
        <f t="shared" si="85"/>
        <v>0</v>
      </c>
      <c r="I239" s="66">
        <f t="shared" si="86"/>
        <v>0</v>
      </c>
      <c r="J239" s="66">
        <f t="shared" si="87"/>
        <v>0</v>
      </c>
      <c r="K239" s="66">
        <f t="shared" si="88"/>
        <v>0</v>
      </c>
      <c r="L239" s="66">
        <f t="shared" si="89"/>
        <v>0</v>
      </c>
      <c r="M239" s="66">
        <f t="shared" si="90"/>
        <v>0</v>
      </c>
      <c r="N239" s="66">
        <f t="shared" si="91"/>
        <v>0</v>
      </c>
      <c r="O239" s="66"/>
    </row>
    <row r="240" spans="1:15" s="132" customFormat="1" x14ac:dyDescent="0.3">
      <c r="A240" s="66" t="str">
        <f t="shared" si="78"/>
        <v>N/A</v>
      </c>
      <c r="B240" s="66">
        <f t="shared" si="79"/>
        <v>0</v>
      </c>
      <c r="C240" s="66">
        <f t="shared" si="80"/>
        <v>0</v>
      </c>
      <c r="D240" s="66">
        <f t="shared" si="81"/>
        <v>0</v>
      </c>
      <c r="E240" s="66">
        <f t="shared" si="82"/>
        <v>0</v>
      </c>
      <c r="F240" s="66">
        <f t="shared" si="83"/>
        <v>0</v>
      </c>
      <c r="G240" s="66">
        <f t="shared" si="84"/>
        <v>0</v>
      </c>
      <c r="H240" s="66">
        <f t="shared" si="85"/>
        <v>0</v>
      </c>
      <c r="I240" s="66">
        <f t="shared" si="86"/>
        <v>0</v>
      </c>
      <c r="J240" s="66">
        <f t="shared" si="87"/>
        <v>0</v>
      </c>
      <c r="K240" s="66">
        <f t="shared" si="88"/>
        <v>0</v>
      </c>
      <c r="L240" s="66">
        <f t="shared" si="89"/>
        <v>0</v>
      </c>
      <c r="M240" s="66">
        <f t="shared" si="90"/>
        <v>0</v>
      </c>
      <c r="N240" s="66">
        <f t="shared" si="91"/>
        <v>0</v>
      </c>
      <c r="O240" s="66"/>
    </row>
    <row r="241" spans="1:15" s="132" customFormat="1" x14ac:dyDescent="0.3">
      <c r="A241" s="66" t="str">
        <f t="shared" si="78"/>
        <v>N/A</v>
      </c>
      <c r="B241" s="66">
        <f t="shared" si="79"/>
        <v>0</v>
      </c>
      <c r="C241" s="66">
        <f t="shared" si="80"/>
        <v>0</v>
      </c>
      <c r="D241" s="66">
        <f t="shared" si="81"/>
        <v>0</v>
      </c>
      <c r="E241" s="66">
        <f t="shared" si="82"/>
        <v>0</v>
      </c>
      <c r="F241" s="66">
        <f t="shared" si="83"/>
        <v>0</v>
      </c>
      <c r="G241" s="66">
        <f t="shared" si="84"/>
        <v>0</v>
      </c>
      <c r="H241" s="66">
        <f t="shared" si="85"/>
        <v>0</v>
      </c>
      <c r="I241" s="66">
        <f t="shared" si="86"/>
        <v>0</v>
      </c>
      <c r="J241" s="66">
        <f t="shared" si="87"/>
        <v>0</v>
      </c>
      <c r="K241" s="66">
        <f t="shared" si="88"/>
        <v>0</v>
      </c>
      <c r="L241" s="66">
        <f t="shared" si="89"/>
        <v>0</v>
      </c>
      <c r="M241" s="66">
        <f t="shared" si="90"/>
        <v>0</v>
      </c>
      <c r="N241" s="66">
        <f t="shared" si="91"/>
        <v>0</v>
      </c>
      <c r="O241" s="66"/>
    </row>
    <row r="242" spans="1:15" s="132" customFormat="1" x14ac:dyDescent="0.3">
      <c r="A242" s="66" t="str">
        <f t="shared" si="78"/>
        <v>N/A</v>
      </c>
      <c r="B242" s="66">
        <f t="shared" si="79"/>
        <v>0</v>
      </c>
      <c r="C242" s="66">
        <f t="shared" si="80"/>
        <v>0</v>
      </c>
      <c r="D242" s="66">
        <f t="shared" si="81"/>
        <v>0</v>
      </c>
      <c r="E242" s="66">
        <f t="shared" si="82"/>
        <v>0</v>
      </c>
      <c r="F242" s="66">
        <f t="shared" si="83"/>
        <v>0</v>
      </c>
      <c r="G242" s="66">
        <f t="shared" si="84"/>
        <v>0</v>
      </c>
      <c r="H242" s="66">
        <f t="shared" si="85"/>
        <v>0</v>
      </c>
      <c r="I242" s="66">
        <f t="shared" si="86"/>
        <v>0</v>
      </c>
      <c r="J242" s="66">
        <f t="shared" si="87"/>
        <v>0</v>
      </c>
      <c r="K242" s="66">
        <f t="shared" si="88"/>
        <v>0</v>
      </c>
      <c r="L242" s="66">
        <f t="shared" si="89"/>
        <v>0</v>
      </c>
      <c r="M242" s="66">
        <f t="shared" si="90"/>
        <v>0</v>
      </c>
      <c r="N242" s="66">
        <f t="shared" si="91"/>
        <v>0</v>
      </c>
      <c r="O242" s="66"/>
    </row>
    <row r="243" spans="1:15" s="132" customFormat="1" x14ac:dyDescent="0.3">
      <c r="A243" s="66" t="str">
        <f t="shared" si="78"/>
        <v>N/A</v>
      </c>
      <c r="B243" s="66">
        <f t="shared" si="79"/>
        <v>0</v>
      </c>
      <c r="C243" s="66">
        <f t="shared" si="80"/>
        <v>0</v>
      </c>
      <c r="D243" s="66">
        <f t="shared" si="81"/>
        <v>0</v>
      </c>
      <c r="E243" s="66">
        <f t="shared" si="82"/>
        <v>0</v>
      </c>
      <c r="F243" s="66">
        <f t="shared" si="83"/>
        <v>0</v>
      </c>
      <c r="G243" s="66">
        <f t="shared" si="84"/>
        <v>0</v>
      </c>
      <c r="H243" s="66">
        <f t="shared" si="85"/>
        <v>0</v>
      </c>
      <c r="I243" s="66">
        <f t="shared" si="86"/>
        <v>0</v>
      </c>
      <c r="J243" s="66">
        <f t="shared" si="87"/>
        <v>0</v>
      </c>
      <c r="K243" s="66">
        <f t="shared" si="88"/>
        <v>0</v>
      </c>
      <c r="L243" s="66">
        <f t="shared" si="89"/>
        <v>0</v>
      </c>
      <c r="M243" s="66">
        <f t="shared" si="90"/>
        <v>0</v>
      </c>
      <c r="N243" s="66">
        <f t="shared" si="91"/>
        <v>0</v>
      </c>
      <c r="O243" s="66"/>
    </row>
    <row r="244" spans="1:15" x14ac:dyDescent="0.3">
      <c r="A244" s="66" t="str">
        <f t="shared" si="78"/>
        <v>N/A</v>
      </c>
      <c r="B244" s="66">
        <f t="shared" si="79"/>
        <v>0</v>
      </c>
      <c r="C244" s="66">
        <f t="shared" si="80"/>
        <v>0</v>
      </c>
      <c r="D244" s="66">
        <f t="shared" si="81"/>
        <v>0</v>
      </c>
      <c r="E244" s="66">
        <f t="shared" si="82"/>
        <v>0</v>
      </c>
      <c r="F244" s="66">
        <f t="shared" si="83"/>
        <v>0</v>
      </c>
      <c r="G244" s="66">
        <f t="shared" si="84"/>
        <v>0</v>
      </c>
      <c r="H244" s="66">
        <f t="shared" si="85"/>
        <v>0</v>
      </c>
      <c r="I244" s="66">
        <f t="shared" si="86"/>
        <v>0</v>
      </c>
      <c r="J244" s="66">
        <f t="shared" si="87"/>
        <v>0</v>
      </c>
      <c r="K244" s="66">
        <f t="shared" si="88"/>
        <v>0</v>
      </c>
      <c r="L244" s="66">
        <f t="shared" si="89"/>
        <v>0</v>
      </c>
      <c r="M244" s="66">
        <f t="shared" si="90"/>
        <v>0</v>
      </c>
      <c r="N244" s="66">
        <f t="shared" si="91"/>
        <v>0</v>
      </c>
      <c r="O244" s="66">
        <f>IF(AND($B8=12,$M8="Y",$N8="Y"),$L8,0)</f>
        <v>0</v>
      </c>
    </row>
    <row r="245" spans="1:15" x14ac:dyDescent="0.3">
      <c r="A245" s="66" t="str">
        <f t="shared" si="78"/>
        <v>N/A</v>
      </c>
      <c r="B245" s="66">
        <f t="shared" si="79"/>
        <v>0</v>
      </c>
      <c r="C245" s="66">
        <f t="shared" si="80"/>
        <v>0</v>
      </c>
      <c r="D245" s="66">
        <f t="shared" si="81"/>
        <v>0</v>
      </c>
      <c r="E245" s="66">
        <f t="shared" si="82"/>
        <v>0</v>
      </c>
      <c r="F245" s="66">
        <f t="shared" si="83"/>
        <v>0</v>
      </c>
      <c r="G245" s="66">
        <f t="shared" si="84"/>
        <v>0</v>
      </c>
      <c r="H245" s="66">
        <f t="shared" si="85"/>
        <v>0</v>
      </c>
      <c r="I245" s="66">
        <f t="shared" si="86"/>
        <v>0</v>
      </c>
      <c r="J245" s="66">
        <f t="shared" si="87"/>
        <v>0</v>
      </c>
      <c r="K245" s="66">
        <f t="shared" si="88"/>
        <v>0</v>
      </c>
      <c r="L245" s="66">
        <f t="shared" si="89"/>
        <v>0</v>
      </c>
      <c r="M245" s="66">
        <f t="shared" si="90"/>
        <v>0</v>
      </c>
      <c r="N245" s="66">
        <f t="shared" si="91"/>
        <v>0</v>
      </c>
      <c r="O245" s="66">
        <f>IF(AND($B9=12,$M9="Y",$N9="Y"),$L9,0)</f>
        <v>0</v>
      </c>
    </row>
    <row r="246" spans="1:15" x14ac:dyDescent="0.3">
      <c r="A246" s="66" t="str">
        <f t="shared" si="78"/>
        <v>N/A</v>
      </c>
      <c r="B246" s="66">
        <f t="shared" si="79"/>
        <v>0</v>
      </c>
      <c r="C246" s="66">
        <f t="shared" si="80"/>
        <v>0</v>
      </c>
      <c r="D246" s="66">
        <f t="shared" si="81"/>
        <v>0</v>
      </c>
      <c r="E246" s="66">
        <f t="shared" si="82"/>
        <v>0</v>
      </c>
      <c r="F246" s="66">
        <f t="shared" si="83"/>
        <v>0</v>
      </c>
      <c r="G246" s="66">
        <f t="shared" si="84"/>
        <v>0</v>
      </c>
      <c r="H246" s="66">
        <f t="shared" si="85"/>
        <v>0</v>
      </c>
      <c r="I246" s="66">
        <f t="shared" si="86"/>
        <v>0</v>
      </c>
      <c r="J246" s="66">
        <f t="shared" si="87"/>
        <v>0</v>
      </c>
      <c r="K246" s="66">
        <f t="shared" si="88"/>
        <v>0</v>
      </c>
      <c r="L246" s="66">
        <f t="shared" si="89"/>
        <v>0</v>
      </c>
      <c r="M246" s="66">
        <f t="shared" si="90"/>
        <v>0</v>
      </c>
      <c r="N246" s="66">
        <f t="shared" si="91"/>
        <v>0</v>
      </c>
      <c r="O246" s="66">
        <f>IF(AND($B10=12,$M10="Y",$N10="Y"),$L10,0)</f>
        <v>0</v>
      </c>
    </row>
    <row r="247" spans="1:15" x14ac:dyDescent="0.3">
      <c r="A247" s="66" t="str">
        <f t="shared" si="78"/>
        <v>N/A</v>
      </c>
      <c r="B247" s="66">
        <f t="shared" si="79"/>
        <v>0</v>
      </c>
      <c r="C247" s="66">
        <f t="shared" si="80"/>
        <v>0</v>
      </c>
      <c r="D247" s="66">
        <f t="shared" si="81"/>
        <v>0</v>
      </c>
      <c r="E247" s="66">
        <f t="shared" si="82"/>
        <v>0</v>
      </c>
      <c r="F247" s="66">
        <f t="shared" si="83"/>
        <v>0</v>
      </c>
      <c r="G247" s="66">
        <f t="shared" si="84"/>
        <v>0</v>
      </c>
      <c r="H247" s="66">
        <f t="shared" si="85"/>
        <v>0</v>
      </c>
      <c r="I247" s="66">
        <f t="shared" si="86"/>
        <v>0</v>
      </c>
      <c r="J247" s="66">
        <f t="shared" si="87"/>
        <v>0</v>
      </c>
      <c r="K247" s="66">
        <f t="shared" si="88"/>
        <v>0</v>
      </c>
      <c r="L247" s="66">
        <f t="shared" si="89"/>
        <v>0</v>
      </c>
      <c r="M247" s="66">
        <f t="shared" si="90"/>
        <v>0</v>
      </c>
      <c r="N247" s="66">
        <f t="shared" si="91"/>
        <v>0</v>
      </c>
      <c r="O247" s="66">
        <f>IF(AND($B11=12,$M11="Y",$N11="Y"),$L11,0)</f>
        <v>0</v>
      </c>
    </row>
    <row r="248" spans="1:15" x14ac:dyDescent="0.3">
      <c r="A248" s="66" t="str">
        <f t="shared" si="78"/>
        <v>N/A</v>
      </c>
      <c r="B248" s="66">
        <f t="shared" si="79"/>
        <v>0</v>
      </c>
      <c r="C248" s="66">
        <f t="shared" si="80"/>
        <v>0</v>
      </c>
      <c r="D248" s="66">
        <f t="shared" si="81"/>
        <v>0</v>
      </c>
      <c r="E248" s="66">
        <f t="shared" si="82"/>
        <v>0</v>
      </c>
      <c r="F248" s="66">
        <f t="shared" si="83"/>
        <v>0</v>
      </c>
      <c r="G248" s="66">
        <f t="shared" si="84"/>
        <v>0</v>
      </c>
      <c r="H248" s="66">
        <f t="shared" si="85"/>
        <v>0</v>
      </c>
      <c r="I248" s="66">
        <f t="shared" si="86"/>
        <v>0</v>
      </c>
      <c r="J248" s="66">
        <f t="shared" si="87"/>
        <v>0</v>
      </c>
      <c r="K248" s="66">
        <f t="shared" si="88"/>
        <v>0</v>
      </c>
      <c r="L248" s="66">
        <f t="shared" si="89"/>
        <v>0</v>
      </c>
      <c r="M248" s="66">
        <f t="shared" si="90"/>
        <v>0</v>
      </c>
      <c r="N248" s="66">
        <f t="shared" si="91"/>
        <v>0</v>
      </c>
      <c r="O248" s="125"/>
    </row>
    <row r="249" spans="1:15" x14ac:dyDescent="0.3">
      <c r="A249" s="66" t="str">
        <f t="shared" si="78"/>
        <v>N/A</v>
      </c>
      <c r="B249" s="66">
        <f t="shared" si="79"/>
        <v>0</v>
      </c>
      <c r="C249" s="66">
        <f t="shared" si="80"/>
        <v>0</v>
      </c>
      <c r="D249" s="66">
        <f t="shared" si="81"/>
        <v>0</v>
      </c>
      <c r="E249" s="66">
        <f t="shared" si="82"/>
        <v>0</v>
      </c>
      <c r="F249" s="66">
        <f t="shared" si="83"/>
        <v>0</v>
      </c>
      <c r="G249" s="66">
        <f t="shared" si="84"/>
        <v>0</v>
      </c>
      <c r="H249" s="66">
        <f t="shared" si="85"/>
        <v>0</v>
      </c>
      <c r="I249" s="66">
        <f t="shared" si="86"/>
        <v>0</v>
      </c>
      <c r="J249" s="66">
        <f t="shared" si="87"/>
        <v>0</v>
      </c>
      <c r="K249" s="66">
        <f t="shared" si="88"/>
        <v>0</v>
      </c>
      <c r="L249" s="66">
        <f t="shared" si="89"/>
        <v>0</v>
      </c>
      <c r="M249" s="66">
        <f t="shared" si="90"/>
        <v>0</v>
      </c>
      <c r="N249" s="66">
        <f t="shared" si="91"/>
        <v>0</v>
      </c>
      <c r="O249" s="125"/>
    </row>
    <row r="250" spans="1:15" x14ac:dyDescent="0.3">
      <c r="A250" s="66" t="str">
        <f t="shared" si="78"/>
        <v>N/A</v>
      </c>
      <c r="B250" s="66">
        <f t="shared" si="79"/>
        <v>0</v>
      </c>
      <c r="C250" s="66">
        <f t="shared" si="80"/>
        <v>0</v>
      </c>
      <c r="D250" s="66">
        <f t="shared" si="81"/>
        <v>0</v>
      </c>
      <c r="E250" s="66">
        <f t="shared" si="82"/>
        <v>0</v>
      </c>
      <c r="F250" s="66">
        <f t="shared" si="83"/>
        <v>0</v>
      </c>
      <c r="G250" s="66">
        <f t="shared" si="84"/>
        <v>0</v>
      </c>
      <c r="H250" s="66">
        <f t="shared" si="85"/>
        <v>0</v>
      </c>
      <c r="I250" s="66">
        <f t="shared" si="86"/>
        <v>0</v>
      </c>
      <c r="J250" s="66">
        <f t="shared" si="87"/>
        <v>0</v>
      </c>
      <c r="K250" s="66">
        <f t="shared" si="88"/>
        <v>0</v>
      </c>
      <c r="L250" s="66">
        <f t="shared" si="89"/>
        <v>0</v>
      </c>
      <c r="M250" s="66">
        <f t="shared" si="90"/>
        <v>0</v>
      </c>
      <c r="N250" s="66">
        <f t="shared" si="91"/>
        <v>0</v>
      </c>
      <c r="O250" s="125"/>
    </row>
    <row r="251" spans="1:15" x14ac:dyDescent="0.3">
      <c r="A251" s="66" t="str">
        <f t="shared" si="78"/>
        <v>N/A</v>
      </c>
      <c r="B251" s="66">
        <f t="shared" si="79"/>
        <v>0</v>
      </c>
      <c r="C251" s="66">
        <f t="shared" si="80"/>
        <v>0</v>
      </c>
      <c r="D251" s="66">
        <f t="shared" si="81"/>
        <v>0</v>
      </c>
      <c r="E251" s="66">
        <f t="shared" si="82"/>
        <v>0</v>
      </c>
      <c r="F251" s="66">
        <f t="shared" si="83"/>
        <v>0</v>
      </c>
      <c r="G251" s="66">
        <f t="shared" si="84"/>
        <v>0</v>
      </c>
      <c r="H251" s="66">
        <f t="shared" si="85"/>
        <v>0</v>
      </c>
      <c r="I251" s="66">
        <f t="shared" si="86"/>
        <v>0</v>
      </c>
      <c r="J251" s="66">
        <f t="shared" si="87"/>
        <v>0</v>
      </c>
      <c r="K251" s="66">
        <f t="shared" si="88"/>
        <v>0</v>
      </c>
      <c r="L251" s="66">
        <f t="shared" si="89"/>
        <v>0</v>
      </c>
      <c r="M251" s="66">
        <f t="shared" si="90"/>
        <v>0</v>
      </c>
      <c r="N251" s="66">
        <f t="shared" si="91"/>
        <v>0</v>
      </c>
      <c r="O251" s="125"/>
    </row>
    <row r="252" spans="1:15" x14ac:dyDescent="0.3">
      <c r="A252" s="66" t="str">
        <f t="shared" si="78"/>
        <v>N/A</v>
      </c>
      <c r="B252" s="66">
        <f t="shared" si="79"/>
        <v>0</v>
      </c>
      <c r="C252" s="66">
        <f t="shared" si="80"/>
        <v>0</v>
      </c>
      <c r="D252" s="66">
        <f t="shared" si="81"/>
        <v>0</v>
      </c>
      <c r="E252" s="66">
        <f t="shared" si="82"/>
        <v>0</v>
      </c>
      <c r="F252" s="66">
        <f t="shared" si="83"/>
        <v>0</v>
      </c>
      <c r="G252" s="66">
        <f t="shared" si="84"/>
        <v>0</v>
      </c>
      <c r="H252" s="66">
        <f t="shared" si="85"/>
        <v>0</v>
      </c>
      <c r="I252" s="66">
        <f t="shared" si="86"/>
        <v>0</v>
      </c>
      <c r="J252" s="66">
        <f t="shared" si="87"/>
        <v>0</v>
      </c>
      <c r="K252" s="66">
        <f t="shared" si="88"/>
        <v>0</v>
      </c>
      <c r="L252" s="66">
        <f t="shared" si="89"/>
        <v>0</v>
      </c>
      <c r="M252" s="66">
        <f t="shared" si="90"/>
        <v>0</v>
      </c>
      <c r="N252" s="66">
        <f t="shared" si="91"/>
        <v>0</v>
      </c>
      <c r="O252" s="125"/>
    </row>
    <row r="253" spans="1:15" x14ac:dyDescent="0.3">
      <c r="A253" s="66" t="str">
        <f t="shared" si="78"/>
        <v>N/A</v>
      </c>
      <c r="B253" s="66">
        <f t="shared" si="79"/>
        <v>0</v>
      </c>
      <c r="C253" s="66">
        <f t="shared" si="80"/>
        <v>0</v>
      </c>
      <c r="D253" s="66">
        <f t="shared" si="81"/>
        <v>0</v>
      </c>
      <c r="E253" s="66">
        <f t="shared" si="82"/>
        <v>0</v>
      </c>
      <c r="F253" s="66">
        <f t="shared" si="83"/>
        <v>0</v>
      </c>
      <c r="G253" s="66">
        <f t="shared" si="84"/>
        <v>0</v>
      </c>
      <c r="H253" s="66">
        <f t="shared" si="85"/>
        <v>0</v>
      </c>
      <c r="I253" s="66">
        <f t="shared" si="86"/>
        <v>0</v>
      </c>
      <c r="J253" s="66">
        <f t="shared" si="87"/>
        <v>0</v>
      </c>
      <c r="K253" s="66">
        <f t="shared" si="88"/>
        <v>0</v>
      </c>
      <c r="L253" s="66">
        <f t="shared" si="89"/>
        <v>0</v>
      </c>
      <c r="M253" s="66">
        <f t="shared" si="90"/>
        <v>0</v>
      </c>
      <c r="N253" s="66">
        <f t="shared" si="91"/>
        <v>0</v>
      </c>
      <c r="O253" s="125"/>
    </row>
    <row r="254" spans="1:15" x14ac:dyDescent="0.3">
      <c r="A254" s="66" t="str">
        <f t="shared" si="78"/>
        <v>N/A</v>
      </c>
      <c r="B254" s="66">
        <f t="shared" si="79"/>
        <v>0</v>
      </c>
      <c r="C254" s="66">
        <f t="shared" si="80"/>
        <v>0</v>
      </c>
      <c r="D254" s="66">
        <f t="shared" si="81"/>
        <v>0</v>
      </c>
      <c r="E254" s="66">
        <f t="shared" si="82"/>
        <v>0</v>
      </c>
      <c r="F254" s="66">
        <f t="shared" si="83"/>
        <v>0</v>
      </c>
      <c r="G254" s="66">
        <f t="shared" si="84"/>
        <v>0</v>
      </c>
      <c r="H254" s="66">
        <f t="shared" si="85"/>
        <v>0</v>
      </c>
      <c r="I254" s="66">
        <f t="shared" si="86"/>
        <v>0</v>
      </c>
      <c r="J254" s="66">
        <f t="shared" si="87"/>
        <v>0</v>
      </c>
      <c r="K254" s="66">
        <f t="shared" si="88"/>
        <v>0</v>
      </c>
      <c r="L254" s="66">
        <f t="shared" si="89"/>
        <v>0</v>
      </c>
      <c r="M254" s="66">
        <f t="shared" si="90"/>
        <v>0</v>
      </c>
      <c r="N254" s="66">
        <f t="shared" si="91"/>
        <v>0</v>
      </c>
      <c r="O254" s="125"/>
    </row>
    <row r="255" spans="1:15" x14ac:dyDescent="0.3">
      <c r="A255" s="66" t="str">
        <f t="shared" si="78"/>
        <v>N/A</v>
      </c>
      <c r="B255" s="66">
        <f t="shared" si="79"/>
        <v>0</v>
      </c>
      <c r="C255" s="66">
        <f t="shared" si="80"/>
        <v>0</v>
      </c>
      <c r="D255" s="66">
        <f t="shared" si="81"/>
        <v>0</v>
      </c>
      <c r="E255" s="66">
        <f t="shared" si="82"/>
        <v>0</v>
      </c>
      <c r="F255" s="66">
        <f t="shared" si="83"/>
        <v>0</v>
      </c>
      <c r="G255" s="66">
        <f t="shared" si="84"/>
        <v>0</v>
      </c>
      <c r="H255" s="66">
        <f t="shared" si="85"/>
        <v>0</v>
      </c>
      <c r="I255" s="66">
        <f t="shared" si="86"/>
        <v>0</v>
      </c>
      <c r="J255" s="66">
        <f t="shared" si="87"/>
        <v>0</v>
      </c>
      <c r="K255" s="66">
        <f t="shared" si="88"/>
        <v>0</v>
      </c>
      <c r="L255" s="66">
        <f t="shared" si="89"/>
        <v>0</v>
      </c>
      <c r="M255" s="66">
        <f t="shared" si="90"/>
        <v>0</v>
      </c>
      <c r="N255" s="66">
        <f t="shared" si="91"/>
        <v>0</v>
      </c>
      <c r="O255" s="125"/>
    </row>
    <row r="256" spans="1:15" x14ac:dyDescent="0.3">
      <c r="A256" s="66" t="str">
        <f t="shared" si="78"/>
        <v>N/A</v>
      </c>
      <c r="B256" s="66">
        <f t="shared" si="79"/>
        <v>0</v>
      </c>
      <c r="C256" s="66">
        <f t="shared" si="80"/>
        <v>0</v>
      </c>
      <c r="D256" s="66">
        <f t="shared" si="81"/>
        <v>0</v>
      </c>
      <c r="E256" s="66">
        <f t="shared" si="82"/>
        <v>0</v>
      </c>
      <c r="F256" s="66">
        <f t="shared" si="83"/>
        <v>0</v>
      </c>
      <c r="G256" s="66">
        <f t="shared" si="84"/>
        <v>0</v>
      </c>
      <c r="H256" s="66">
        <f t="shared" si="85"/>
        <v>0</v>
      </c>
      <c r="I256" s="66">
        <f t="shared" si="86"/>
        <v>0</v>
      </c>
      <c r="J256" s="66">
        <f t="shared" si="87"/>
        <v>0</v>
      </c>
      <c r="K256" s="66">
        <f t="shared" si="88"/>
        <v>0</v>
      </c>
      <c r="L256" s="66">
        <f t="shared" si="89"/>
        <v>0</v>
      </c>
      <c r="M256" s="66">
        <f t="shared" si="90"/>
        <v>0</v>
      </c>
      <c r="N256" s="66">
        <f t="shared" si="91"/>
        <v>0</v>
      </c>
      <c r="O256" s="125"/>
    </row>
    <row r="257" spans="1:15" x14ac:dyDescent="0.3">
      <c r="A257" s="66" t="str">
        <f t="shared" si="78"/>
        <v>N/A</v>
      </c>
      <c r="B257" s="66">
        <f t="shared" si="79"/>
        <v>0</v>
      </c>
      <c r="C257" s="66">
        <f t="shared" si="80"/>
        <v>0</v>
      </c>
      <c r="D257" s="66">
        <f t="shared" si="81"/>
        <v>0</v>
      </c>
      <c r="E257" s="66">
        <f t="shared" si="82"/>
        <v>0</v>
      </c>
      <c r="F257" s="66">
        <f t="shared" si="83"/>
        <v>0</v>
      </c>
      <c r="G257" s="66">
        <f t="shared" si="84"/>
        <v>0</v>
      </c>
      <c r="H257" s="66">
        <f t="shared" si="85"/>
        <v>0</v>
      </c>
      <c r="I257" s="66">
        <f t="shared" si="86"/>
        <v>0</v>
      </c>
      <c r="J257" s="66">
        <f t="shared" si="87"/>
        <v>0</v>
      </c>
      <c r="K257" s="66">
        <f t="shared" si="88"/>
        <v>0</v>
      </c>
      <c r="L257" s="66">
        <f t="shared" si="89"/>
        <v>0</v>
      </c>
      <c r="M257" s="66">
        <f t="shared" si="90"/>
        <v>0</v>
      </c>
      <c r="N257" s="66">
        <f t="shared" si="91"/>
        <v>0</v>
      </c>
      <c r="O257" s="125"/>
    </row>
    <row r="258" spans="1:15" x14ac:dyDescent="0.3">
      <c r="A258" s="66" t="str">
        <f t="shared" si="78"/>
        <v>N/A</v>
      </c>
      <c r="B258" s="66">
        <f t="shared" si="79"/>
        <v>0</v>
      </c>
      <c r="C258" s="66">
        <f t="shared" si="80"/>
        <v>0</v>
      </c>
      <c r="D258" s="66">
        <f t="shared" si="81"/>
        <v>0</v>
      </c>
      <c r="E258" s="66">
        <f t="shared" si="82"/>
        <v>0</v>
      </c>
      <c r="F258" s="66">
        <f t="shared" si="83"/>
        <v>0</v>
      </c>
      <c r="G258" s="66">
        <f t="shared" si="84"/>
        <v>0</v>
      </c>
      <c r="H258" s="66">
        <f t="shared" si="85"/>
        <v>0</v>
      </c>
      <c r="I258" s="66">
        <f t="shared" si="86"/>
        <v>0</v>
      </c>
      <c r="J258" s="66">
        <f t="shared" si="87"/>
        <v>0</v>
      </c>
      <c r="K258" s="66">
        <f t="shared" si="88"/>
        <v>0</v>
      </c>
      <c r="L258" s="66">
        <f t="shared" si="89"/>
        <v>0</v>
      </c>
      <c r="M258" s="66">
        <f t="shared" si="90"/>
        <v>0</v>
      </c>
      <c r="N258" s="66">
        <f t="shared" si="91"/>
        <v>0</v>
      </c>
      <c r="O258" s="125"/>
    </row>
    <row r="259" spans="1:15" x14ac:dyDescent="0.3">
      <c r="A259" s="66" t="str">
        <f t="shared" si="78"/>
        <v>N/A</v>
      </c>
      <c r="B259" s="66">
        <f t="shared" si="79"/>
        <v>0</v>
      </c>
      <c r="C259" s="66">
        <f t="shared" si="80"/>
        <v>0</v>
      </c>
      <c r="D259" s="66">
        <f t="shared" si="81"/>
        <v>0</v>
      </c>
      <c r="E259" s="66">
        <f t="shared" si="82"/>
        <v>0</v>
      </c>
      <c r="F259" s="66">
        <f t="shared" si="83"/>
        <v>0</v>
      </c>
      <c r="G259" s="66">
        <f t="shared" si="84"/>
        <v>0</v>
      </c>
      <c r="H259" s="66">
        <f t="shared" si="85"/>
        <v>0</v>
      </c>
      <c r="I259" s="66">
        <f t="shared" si="86"/>
        <v>0</v>
      </c>
      <c r="J259" s="66">
        <f t="shared" si="87"/>
        <v>0</v>
      </c>
      <c r="K259" s="66">
        <f t="shared" si="88"/>
        <v>0</v>
      </c>
      <c r="L259" s="66">
        <f t="shared" si="89"/>
        <v>0</v>
      </c>
      <c r="M259" s="66">
        <f t="shared" si="90"/>
        <v>0</v>
      </c>
      <c r="N259" s="66">
        <f t="shared" si="91"/>
        <v>0</v>
      </c>
      <c r="O259" s="125"/>
    </row>
    <row r="260" spans="1:15" x14ac:dyDescent="0.3">
      <c r="A260" s="66" t="str">
        <f t="shared" si="78"/>
        <v>N/A</v>
      </c>
      <c r="B260" s="66">
        <f t="shared" si="79"/>
        <v>0</v>
      </c>
      <c r="C260" s="66">
        <f t="shared" si="80"/>
        <v>0</v>
      </c>
      <c r="D260" s="66">
        <f t="shared" si="81"/>
        <v>0</v>
      </c>
      <c r="E260" s="66">
        <f t="shared" si="82"/>
        <v>0</v>
      </c>
      <c r="F260" s="66">
        <f t="shared" si="83"/>
        <v>0</v>
      </c>
      <c r="G260" s="66">
        <f t="shared" si="84"/>
        <v>0</v>
      </c>
      <c r="H260" s="66">
        <f t="shared" si="85"/>
        <v>0</v>
      </c>
      <c r="I260" s="66">
        <f t="shared" si="86"/>
        <v>0</v>
      </c>
      <c r="J260" s="66">
        <f t="shared" si="87"/>
        <v>0</v>
      </c>
      <c r="K260" s="66">
        <f t="shared" si="88"/>
        <v>0</v>
      </c>
      <c r="L260" s="66">
        <f t="shared" si="89"/>
        <v>0</v>
      </c>
      <c r="M260" s="66">
        <f t="shared" si="90"/>
        <v>0</v>
      </c>
      <c r="N260" s="66">
        <f t="shared" si="91"/>
        <v>0</v>
      </c>
      <c r="O260" s="125"/>
    </row>
    <row r="261" spans="1:15" x14ac:dyDescent="0.3">
      <c r="A261" s="66" t="str">
        <f t="shared" si="78"/>
        <v>N/A</v>
      </c>
      <c r="B261" s="66">
        <f t="shared" si="79"/>
        <v>0</v>
      </c>
      <c r="C261" s="66">
        <f t="shared" si="80"/>
        <v>0</v>
      </c>
      <c r="D261" s="66">
        <f t="shared" si="81"/>
        <v>0</v>
      </c>
      <c r="E261" s="66">
        <f t="shared" si="82"/>
        <v>0</v>
      </c>
      <c r="F261" s="66">
        <f t="shared" si="83"/>
        <v>0</v>
      </c>
      <c r="G261" s="66">
        <f t="shared" si="84"/>
        <v>0</v>
      </c>
      <c r="H261" s="66">
        <f t="shared" si="85"/>
        <v>0</v>
      </c>
      <c r="I261" s="66">
        <f t="shared" si="86"/>
        <v>0</v>
      </c>
      <c r="J261" s="66">
        <f t="shared" si="87"/>
        <v>0</v>
      </c>
      <c r="K261" s="66">
        <f t="shared" si="88"/>
        <v>0</v>
      </c>
      <c r="L261" s="66">
        <f t="shared" si="89"/>
        <v>0</v>
      </c>
      <c r="M261" s="66">
        <f t="shared" si="90"/>
        <v>0</v>
      </c>
      <c r="N261" s="66">
        <f t="shared" si="91"/>
        <v>0</v>
      </c>
      <c r="O261" s="125"/>
    </row>
    <row r="262" spans="1:15" x14ac:dyDescent="0.3">
      <c r="A262" s="66" t="str">
        <f t="shared" si="78"/>
        <v>N/A</v>
      </c>
      <c r="B262" s="66">
        <f t="shared" si="79"/>
        <v>0</v>
      </c>
      <c r="C262" s="66">
        <f t="shared" si="80"/>
        <v>0</v>
      </c>
      <c r="D262" s="66">
        <f t="shared" si="81"/>
        <v>0</v>
      </c>
      <c r="E262" s="66">
        <f t="shared" si="82"/>
        <v>0</v>
      </c>
      <c r="F262" s="66">
        <f t="shared" si="83"/>
        <v>0</v>
      </c>
      <c r="G262" s="66">
        <f t="shared" si="84"/>
        <v>0</v>
      </c>
      <c r="H262" s="66">
        <f t="shared" si="85"/>
        <v>0</v>
      </c>
      <c r="I262" s="66">
        <f t="shared" si="86"/>
        <v>0</v>
      </c>
      <c r="J262" s="66">
        <f t="shared" si="87"/>
        <v>0</v>
      </c>
      <c r="K262" s="66">
        <f t="shared" si="88"/>
        <v>0</v>
      </c>
      <c r="L262" s="66">
        <f t="shared" si="89"/>
        <v>0</v>
      </c>
      <c r="M262" s="66">
        <f t="shared" si="90"/>
        <v>0</v>
      </c>
      <c r="N262" s="66">
        <f t="shared" si="91"/>
        <v>0</v>
      </c>
      <c r="O262" s="125"/>
    </row>
    <row r="263" spans="1:15" x14ac:dyDescent="0.3">
      <c r="A263" s="66" t="str">
        <f t="shared" si="78"/>
        <v>N/A</v>
      </c>
      <c r="B263" s="66">
        <f t="shared" si="79"/>
        <v>0</v>
      </c>
      <c r="C263" s="66">
        <f t="shared" si="80"/>
        <v>0</v>
      </c>
      <c r="D263" s="66">
        <f t="shared" si="81"/>
        <v>0</v>
      </c>
      <c r="E263" s="66">
        <f t="shared" si="82"/>
        <v>0</v>
      </c>
      <c r="F263" s="66">
        <f t="shared" si="83"/>
        <v>0</v>
      </c>
      <c r="G263" s="66">
        <f t="shared" si="84"/>
        <v>0</v>
      </c>
      <c r="H263" s="66">
        <f t="shared" si="85"/>
        <v>0</v>
      </c>
      <c r="I263" s="66">
        <f t="shared" si="86"/>
        <v>0</v>
      </c>
      <c r="J263" s="66">
        <f t="shared" si="87"/>
        <v>0</v>
      </c>
      <c r="K263" s="66">
        <f t="shared" si="88"/>
        <v>0</v>
      </c>
      <c r="L263" s="66">
        <f t="shared" si="89"/>
        <v>0</v>
      </c>
      <c r="M263" s="66">
        <f t="shared" si="90"/>
        <v>0</v>
      </c>
      <c r="N263" s="66">
        <f t="shared" si="91"/>
        <v>0</v>
      </c>
      <c r="O263" s="125"/>
    </row>
    <row r="264" spans="1:15" x14ac:dyDescent="0.3">
      <c r="A264" s="66" t="str">
        <f t="shared" si="78"/>
        <v>N/A</v>
      </c>
      <c r="B264" s="66">
        <f t="shared" si="79"/>
        <v>0</v>
      </c>
      <c r="C264" s="66">
        <f t="shared" si="80"/>
        <v>0</v>
      </c>
      <c r="D264" s="66">
        <f t="shared" si="81"/>
        <v>0</v>
      </c>
      <c r="E264" s="66">
        <f t="shared" si="82"/>
        <v>0</v>
      </c>
      <c r="F264" s="66">
        <f t="shared" si="83"/>
        <v>0</v>
      </c>
      <c r="G264" s="66">
        <f t="shared" si="84"/>
        <v>0</v>
      </c>
      <c r="H264" s="66">
        <f t="shared" si="85"/>
        <v>0</v>
      </c>
      <c r="I264" s="66">
        <f t="shared" si="86"/>
        <v>0</v>
      </c>
      <c r="J264" s="66">
        <f t="shared" si="87"/>
        <v>0</v>
      </c>
      <c r="K264" s="66">
        <f t="shared" si="88"/>
        <v>0</v>
      </c>
      <c r="L264" s="66">
        <f t="shared" si="89"/>
        <v>0</v>
      </c>
      <c r="M264" s="66">
        <f t="shared" si="90"/>
        <v>0</v>
      </c>
      <c r="N264" s="66">
        <f t="shared" si="91"/>
        <v>0</v>
      </c>
      <c r="O264" s="125"/>
    </row>
    <row r="265" spans="1:15" x14ac:dyDescent="0.3">
      <c r="A265" s="66" t="str">
        <f t="shared" si="78"/>
        <v>N/A</v>
      </c>
      <c r="B265" s="66">
        <f t="shared" si="79"/>
        <v>0</v>
      </c>
      <c r="C265" s="66">
        <f t="shared" si="80"/>
        <v>0</v>
      </c>
      <c r="D265" s="66">
        <f t="shared" si="81"/>
        <v>0</v>
      </c>
      <c r="E265" s="66">
        <f t="shared" si="82"/>
        <v>0</v>
      </c>
      <c r="F265" s="66">
        <f t="shared" si="83"/>
        <v>0</v>
      </c>
      <c r="G265" s="66">
        <f t="shared" si="84"/>
        <v>0</v>
      </c>
      <c r="H265" s="66">
        <f t="shared" si="85"/>
        <v>0</v>
      </c>
      <c r="I265" s="66">
        <f t="shared" si="86"/>
        <v>0</v>
      </c>
      <c r="J265" s="66">
        <f t="shared" si="87"/>
        <v>0</v>
      </c>
      <c r="K265" s="66">
        <f t="shared" si="88"/>
        <v>0</v>
      </c>
      <c r="L265" s="66">
        <f t="shared" si="89"/>
        <v>0</v>
      </c>
      <c r="M265" s="66">
        <f t="shared" si="90"/>
        <v>0</v>
      </c>
      <c r="N265" s="66">
        <f t="shared" si="91"/>
        <v>0</v>
      </c>
      <c r="O265" s="125"/>
    </row>
    <row r="266" spans="1:15" x14ac:dyDescent="0.3">
      <c r="A266" s="66" t="str">
        <f t="shared" si="78"/>
        <v>N/A</v>
      </c>
      <c r="B266" s="66">
        <f t="shared" si="79"/>
        <v>0</v>
      </c>
      <c r="C266" s="66">
        <f t="shared" si="80"/>
        <v>0</v>
      </c>
      <c r="D266" s="66">
        <f t="shared" si="81"/>
        <v>0</v>
      </c>
      <c r="E266" s="66">
        <f t="shared" si="82"/>
        <v>0</v>
      </c>
      <c r="F266" s="66">
        <f t="shared" si="83"/>
        <v>0</v>
      </c>
      <c r="G266" s="66">
        <f t="shared" si="84"/>
        <v>0</v>
      </c>
      <c r="H266" s="66">
        <f t="shared" si="85"/>
        <v>0</v>
      </c>
      <c r="I266" s="66">
        <f t="shared" si="86"/>
        <v>0</v>
      </c>
      <c r="J266" s="66">
        <f t="shared" si="87"/>
        <v>0</v>
      </c>
      <c r="K266" s="66">
        <f t="shared" si="88"/>
        <v>0</v>
      </c>
      <c r="L266" s="66">
        <f t="shared" si="89"/>
        <v>0</v>
      </c>
      <c r="M266" s="66">
        <f t="shared" si="90"/>
        <v>0</v>
      </c>
      <c r="N266" s="66">
        <f t="shared" si="91"/>
        <v>0</v>
      </c>
      <c r="O266" s="125"/>
    </row>
    <row r="267" spans="1:15" x14ac:dyDescent="0.3">
      <c r="A267" s="66" t="str">
        <f t="shared" si="78"/>
        <v>N/A</v>
      </c>
      <c r="B267" s="66">
        <f t="shared" si="79"/>
        <v>0</v>
      </c>
      <c r="C267" s="66">
        <f t="shared" si="80"/>
        <v>0</v>
      </c>
      <c r="D267" s="66">
        <f t="shared" si="81"/>
        <v>0</v>
      </c>
      <c r="E267" s="66">
        <f t="shared" si="82"/>
        <v>0</v>
      </c>
      <c r="F267" s="66">
        <f t="shared" si="83"/>
        <v>0</v>
      </c>
      <c r="G267" s="66">
        <f t="shared" si="84"/>
        <v>0</v>
      </c>
      <c r="H267" s="66">
        <f t="shared" si="85"/>
        <v>0</v>
      </c>
      <c r="I267" s="66">
        <f t="shared" si="86"/>
        <v>0</v>
      </c>
      <c r="J267" s="66">
        <f t="shared" si="87"/>
        <v>0</v>
      </c>
      <c r="K267" s="66">
        <f t="shared" si="88"/>
        <v>0</v>
      </c>
      <c r="L267" s="66">
        <f t="shared" si="89"/>
        <v>0</v>
      </c>
      <c r="M267" s="66">
        <f t="shared" si="90"/>
        <v>0</v>
      </c>
      <c r="N267" s="66">
        <f t="shared" si="91"/>
        <v>0</v>
      </c>
      <c r="O267" s="125"/>
    </row>
    <row r="268" spans="1:15" x14ac:dyDescent="0.3">
      <c r="A268" s="66" t="str">
        <f t="shared" si="78"/>
        <v>N/A</v>
      </c>
      <c r="B268" s="66">
        <f t="shared" si="79"/>
        <v>0</v>
      </c>
      <c r="C268" s="66">
        <f t="shared" si="80"/>
        <v>0</v>
      </c>
      <c r="D268" s="66">
        <f t="shared" si="81"/>
        <v>0</v>
      </c>
      <c r="E268" s="66">
        <f t="shared" si="82"/>
        <v>0</v>
      </c>
      <c r="F268" s="66">
        <f t="shared" si="83"/>
        <v>0</v>
      </c>
      <c r="G268" s="66">
        <f t="shared" si="84"/>
        <v>0</v>
      </c>
      <c r="H268" s="66">
        <f t="shared" si="85"/>
        <v>0</v>
      </c>
      <c r="I268" s="66">
        <f t="shared" si="86"/>
        <v>0</v>
      </c>
      <c r="J268" s="66">
        <f t="shared" si="87"/>
        <v>0</v>
      </c>
      <c r="K268" s="66">
        <f t="shared" si="88"/>
        <v>0</v>
      </c>
      <c r="L268" s="66">
        <f t="shared" si="89"/>
        <v>0</v>
      </c>
      <c r="M268" s="66">
        <f t="shared" si="90"/>
        <v>0</v>
      </c>
      <c r="N268" s="66">
        <f t="shared" si="91"/>
        <v>0</v>
      </c>
      <c r="O268" s="125"/>
    </row>
    <row r="269" spans="1:15" x14ac:dyDescent="0.3">
      <c r="A269" s="66" t="str">
        <f t="shared" si="78"/>
        <v>N/A</v>
      </c>
      <c r="B269" s="66">
        <f t="shared" si="79"/>
        <v>0</v>
      </c>
      <c r="C269" s="66">
        <f t="shared" si="80"/>
        <v>0</v>
      </c>
      <c r="D269" s="66">
        <f t="shared" si="81"/>
        <v>0</v>
      </c>
      <c r="E269" s="66">
        <f t="shared" si="82"/>
        <v>0</v>
      </c>
      <c r="F269" s="66">
        <f t="shared" si="83"/>
        <v>0</v>
      </c>
      <c r="G269" s="66">
        <f t="shared" si="84"/>
        <v>0</v>
      </c>
      <c r="H269" s="66">
        <f t="shared" si="85"/>
        <v>0</v>
      </c>
      <c r="I269" s="66">
        <f t="shared" si="86"/>
        <v>0</v>
      </c>
      <c r="J269" s="66">
        <f t="shared" si="87"/>
        <v>0</v>
      </c>
      <c r="K269" s="66">
        <f t="shared" si="88"/>
        <v>0</v>
      </c>
      <c r="L269" s="66">
        <f t="shared" si="89"/>
        <v>0</v>
      </c>
      <c r="M269" s="66">
        <f t="shared" si="90"/>
        <v>0</v>
      </c>
      <c r="N269" s="66">
        <f t="shared" si="91"/>
        <v>0</v>
      </c>
      <c r="O269" s="125"/>
    </row>
    <row r="270" spans="1:15" x14ac:dyDescent="0.3">
      <c r="A270" s="66" t="str">
        <f t="shared" si="78"/>
        <v>N/A</v>
      </c>
      <c r="B270" s="66">
        <f t="shared" si="79"/>
        <v>0</v>
      </c>
      <c r="C270" s="66">
        <f t="shared" si="80"/>
        <v>0</v>
      </c>
      <c r="D270" s="66">
        <f t="shared" si="81"/>
        <v>0</v>
      </c>
      <c r="E270" s="66">
        <f t="shared" si="82"/>
        <v>0</v>
      </c>
      <c r="F270" s="66">
        <f t="shared" si="83"/>
        <v>0</v>
      </c>
      <c r="G270" s="66">
        <f t="shared" si="84"/>
        <v>0</v>
      </c>
      <c r="H270" s="66">
        <f t="shared" si="85"/>
        <v>0</v>
      </c>
      <c r="I270" s="66">
        <f t="shared" si="86"/>
        <v>0</v>
      </c>
      <c r="J270" s="66">
        <f t="shared" si="87"/>
        <v>0</v>
      </c>
      <c r="K270" s="66">
        <f t="shared" si="88"/>
        <v>0</v>
      </c>
      <c r="L270" s="66">
        <f t="shared" si="89"/>
        <v>0</v>
      </c>
      <c r="M270" s="66">
        <f t="shared" si="90"/>
        <v>0</v>
      </c>
      <c r="N270" s="66">
        <f t="shared" si="91"/>
        <v>0</v>
      </c>
      <c r="O270" s="125"/>
    </row>
    <row r="271" spans="1:15" x14ac:dyDescent="0.3">
      <c r="A271" s="66" t="str">
        <f t="shared" si="78"/>
        <v>N/A</v>
      </c>
      <c r="B271" s="66">
        <f t="shared" si="79"/>
        <v>0</v>
      </c>
      <c r="C271" s="66">
        <f t="shared" si="80"/>
        <v>0</v>
      </c>
      <c r="D271" s="66">
        <f t="shared" si="81"/>
        <v>0</v>
      </c>
      <c r="E271" s="66">
        <f t="shared" si="82"/>
        <v>0</v>
      </c>
      <c r="F271" s="66">
        <f t="shared" si="83"/>
        <v>0</v>
      </c>
      <c r="G271" s="66">
        <f t="shared" si="84"/>
        <v>0</v>
      </c>
      <c r="H271" s="66">
        <f t="shared" si="85"/>
        <v>0</v>
      </c>
      <c r="I271" s="66">
        <f t="shared" si="86"/>
        <v>0</v>
      </c>
      <c r="J271" s="66">
        <f t="shared" si="87"/>
        <v>0</v>
      </c>
      <c r="K271" s="66">
        <f t="shared" si="88"/>
        <v>0</v>
      </c>
      <c r="L271" s="66">
        <f t="shared" si="89"/>
        <v>0</v>
      </c>
      <c r="M271" s="66">
        <f t="shared" si="90"/>
        <v>0</v>
      </c>
      <c r="N271" s="66">
        <f t="shared" si="91"/>
        <v>0</v>
      </c>
      <c r="O271" s="125"/>
    </row>
    <row r="272" spans="1:15" x14ac:dyDescent="0.3">
      <c r="A272" s="66" t="str">
        <f t="shared" si="78"/>
        <v>N/A</v>
      </c>
      <c r="B272" s="66">
        <f t="shared" si="79"/>
        <v>0</v>
      </c>
      <c r="C272" s="66">
        <f t="shared" si="80"/>
        <v>0</v>
      </c>
      <c r="D272" s="66">
        <f t="shared" si="81"/>
        <v>0</v>
      </c>
      <c r="E272" s="66">
        <f t="shared" si="82"/>
        <v>0</v>
      </c>
      <c r="F272" s="66">
        <f t="shared" si="83"/>
        <v>0</v>
      </c>
      <c r="G272" s="66">
        <f t="shared" si="84"/>
        <v>0</v>
      </c>
      <c r="H272" s="66">
        <f t="shared" si="85"/>
        <v>0</v>
      </c>
      <c r="I272" s="66">
        <f t="shared" si="86"/>
        <v>0</v>
      </c>
      <c r="J272" s="66">
        <f t="shared" si="87"/>
        <v>0</v>
      </c>
      <c r="K272" s="66">
        <f t="shared" si="88"/>
        <v>0</v>
      </c>
      <c r="L272" s="66">
        <f t="shared" si="89"/>
        <v>0</v>
      </c>
      <c r="M272" s="66">
        <f t="shared" si="90"/>
        <v>0</v>
      </c>
      <c r="N272" s="66">
        <f t="shared" si="91"/>
        <v>0</v>
      </c>
      <c r="O272" s="125"/>
    </row>
    <row r="273" spans="1:15" x14ac:dyDescent="0.3">
      <c r="A273" s="66" t="str">
        <f t="shared" si="78"/>
        <v>N/A</v>
      </c>
      <c r="B273" s="66">
        <f t="shared" si="79"/>
        <v>0</v>
      </c>
      <c r="C273" s="66">
        <f t="shared" si="80"/>
        <v>0</v>
      </c>
      <c r="D273" s="66">
        <f t="shared" si="81"/>
        <v>0</v>
      </c>
      <c r="E273" s="66">
        <f t="shared" si="82"/>
        <v>0</v>
      </c>
      <c r="F273" s="66">
        <f t="shared" si="83"/>
        <v>0</v>
      </c>
      <c r="G273" s="66">
        <f t="shared" si="84"/>
        <v>0</v>
      </c>
      <c r="H273" s="66">
        <f t="shared" si="85"/>
        <v>0</v>
      </c>
      <c r="I273" s="66">
        <f t="shared" si="86"/>
        <v>0</v>
      </c>
      <c r="J273" s="66">
        <f t="shared" si="87"/>
        <v>0</v>
      </c>
      <c r="K273" s="66">
        <f t="shared" si="88"/>
        <v>0</v>
      </c>
      <c r="L273" s="66">
        <f t="shared" si="89"/>
        <v>0</v>
      </c>
      <c r="M273" s="66">
        <f t="shared" si="90"/>
        <v>0</v>
      </c>
      <c r="N273" s="66">
        <f t="shared" si="91"/>
        <v>0</v>
      </c>
      <c r="O273" s="125"/>
    </row>
    <row r="274" spans="1:15" x14ac:dyDescent="0.3">
      <c r="A274" s="122" t="s">
        <v>189</v>
      </c>
      <c r="B274" s="66">
        <f t="shared" si="77"/>
        <v>0</v>
      </c>
      <c r="C274" s="65">
        <f t="shared" ref="C274:N274" si="92">SUM(C222:C273)</f>
        <v>0</v>
      </c>
      <c r="D274" s="65">
        <f t="shared" si="92"/>
        <v>0</v>
      </c>
      <c r="E274" s="65">
        <f t="shared" si="92"/>
        <v>0</v>
      </c>
      <c r="F274" s="65">
        <f t="shared" si="92"/>
        <v>0</v>
      </c>
      <c r="G274" s="65">
        <f t="shared" si="92"/>
        <v>0</v>
      </c>
      <c r="H274" s="65">
        <f t="shared" si="92"/>
        <v>0</v>
      </c>
      <c r="I274" s="65">
        <f t="shared" si="92"/>
        <v>0</v>
      </c>
      <c r="J274" s="65">
        <f t="shared" si="92"/>
        <v>0</v>
      </c>
      <c r="K274" s="65">
        <f t="shared" si="92"/>
        <v>0</v>
      </c>
      <c r="L274" s="65">
        <f t="shared" si="92"/>
        <v>0</v>
      </c>
      <c r="M274" s="65">
        <f t="shared" si="92"/>
        <v>0</v>
      </c>
      <c r="N274" s="65">
        <f t="shared" si="92"/>
        <v>0</v>
      </c>
      <c r="O274" s="77"/>
    </row>
    <row r="275" spans="1:15" s="118" customFormat="1" x14ac:dyDescent="0.3">
      <c r="A275" s="167" t="s">
        <v>186</v>
      </c>
      <c r="B275" s="121"/>
      <c r="C275" s="169"/>
      <c r="D275" s="169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77"/>
    </row>
    <row r="276" spans="1:15" s="118" customFormat="1" x14ac:dyDescent="0.3">
      <c r="A276" s="167"/>
      <c r="B276" s="120" t="s">
        <v>9</v>
      </c>
      <c r="C276" s="120" t="s">
        <v>193</v>
      </c>
      <c r="D276" s="120" t="s">
        <v>194</v>
      </c>
      <c r="E276" s="120" t="s">
        <v>195</v>
      </c>
      <c r="F276" s="120" t="s">
        <v>196</v>
      </c>
      <c r="G276" s="120" t="s">
        <v>197</v>
      </c>
      <c r="H276" s="120" t="s">
        <v>198</v>
      </c>
      <c r="I276" s="120" t="s">
        <v>199</v>
      </c>
      <c r="J276" s="120" t="s">
        <v>200</v>
      </c>
      <c r="K276" s="120" t="s">
        <v>201</v>
      </c>
      <c r="L276" s="120" t="s">
        <v>202</v>
      </c>
      <c r="M276" s="120" t="s">
        <v>203</v>
      </c>
      <c r="N276" s="120" t="s">
        <v>204</v>
      </c>
      <c r="O276" s="77"/>
    </row>
    <row r="277" spans="1:15" s="118" customFormat="1" x14ac:dyDescent="0.3">
      <c r="A277" s="66" t="str">
        <f t="shared" ref="A277:A288" si="93">IF(AND($M3="Y",$N3="N"),A3,"N/A")</f>
        <v>N/A</v>
      </c>
      <c r="B277" s="66">
        <f t="shared" ref="B277:B329" si="94">SUM(C277:N277)</f>
        <v>0</v>
      </c>
      <c r="C277" s="66">
        <f t="shared" ref="C277:C288" si="95">IF(AND($B3=1,$M3="Y",$N3="N"),$L3,0)</f>
        <v>0</v>
      </c>
      <c r="D277" s="66">
        <f t="shared" ref="D277:D288" si="96">IF(AND($B3=2,$M3="Y",$N3="N"),$L3,0)</f>
        <v>0</v>
      </c>
      <c r="E277" s="66">
        <f t="shared" ref="E277:E288" si="97">IF(AND($B3=3,$M3="Y",$N3="N"),$L3,0)</f>
        <v>0</v>
      </c>
      <c r="F277" s="66">
        <f t="shared" ref="F277:F288" si="98">IF(AND($B3=4,$M3="Y",$N3="N"),$L3,0)</f>
        <v>0</v>
      </c>
      <c r="G277" s="66">
        <f t="shared" ref="G277:G288" si="99">IF(AND($B3=5,$M3="Y",$N3="N"),$L3,0)</f>
        <v>0</v>
      </c>
      <c r="H277" s="66">
        <f t="shared" ref="H277:H288" si="100">IF(AND($B3=6,$M3="Y",$N3="N"),$L3,0)</f>
        <v>0</v>
      </c>
      <c r="I277" s="66">
        <f t="shared" ref="I277:I288" si="101">IF(AND($B3=7,$M3="Y",$N3="N"),$L3,0)</f>
        <v>0</v>
      </c>
      <c r="J277" s="66">
        <f t="shared" ref="J277:J288" si="102">IF(AND($B3=8,$M3="Y",$N3="N"),$L3,0)</f>
        <v>0</v>
      </c>
      <c r="K277" s="66">
        <f t="shared" ref="K277:K288" si="103">IF(AND($B3=9,$M3="Y",$N3="N"),$L3,0)</f>
        <v>0</v>
      </c>
      <c r="L277" s="66">
        <f t="shared" ref="L277:L288" si="104">IF(AND($B3=10,$M3="Y",$N3="N"),$L3,0)</f>
        <v>0</v>
      </c>
      <c r="M277" s="66">
        <f t="shared" ref="M277:M288" si="105">IF(AND($B3=11,$M3="Y",$N3="N"),$L3,0)</f>
        <v>0</v>
      </c>
      <c r="N277" s="66">
        <f t="shared" ref="N277:N288" si="106">IF(AND($B3=12,$M3="Y",$N3="N"),$L3,0)</f>
        <v>0</v>
      </c>
      <c r="O277" s="77"/>
    </row>
    <row r="278" spans="1:15" s="118" customFormat="1" x14ac:dyDescent="0.3">
      <c r="A278" s="66" t="str">
        <f t="shared" si="93"/>
        <v>N/A</v>
      </c>
      <c r="B278" s="66">
        <f t="shared" si="94"/>
        <v>0</v>
      </c>
      <c r="C278" s="66">
        <f t="shared" si="95"/>
        <v>0</v>
      </c>
      <c r="D278" s="66">
        <f t="shared" si="96"/>
        <v>0</v>
      </c>
      <c r="E278" s="66">
        <f t="shared" si="97"/>
        <v>0</v>
      </c>
      <c r="F278" s="66">
        <f t="shared" si="98"/>
        <v>0</v>
      </c>
      <c r="G278" s="66">
        <f t="shared" si="99"/>
        <v>0</v>
      </c>
      <c r="H278" s="66">
        <f t="shared" si="100"/>
        <v>0</v>
      </c>
      <c r="I278" s="66">
        <f t="shared" si="101"/>
        <v>0</v>
      </c>
      <c r="J278" s="66">
        <f t="shared" si="102"/>
        <v>0</v>
      </c>
      <c r="K278" s="66">
        <f t="shared" si="103"/>
        <v>0</v>
      </c>
      <c r="L278" s="66">
        <f t="shared" si="104"/>
        <v>0</v>
      </c>
      <c r="M278" s="66">
        <f t="shared" si="105"/>
        <v>0</v>
      </c>
      <c r="N278" s="66">
        <f t="shared" si="106"/>
        <v>0</v>
      </c>
      <c r="O278" s="77"/>
    </row>
    <row r="279" spans="1:15" s="118" customFormat="1" x14ac:dyDescent="0.3">
      <c r="A279" s="66" t="str">
        <f t="shared" si="93"/>
        <v>N/A</v>
      </c>
      <c r="B279" s="66">
        <f t="shared" si="94"/>
        <v>0</v>
      </c>
      <c r="C279" s="66">
        <f t="shared" si="95"/>
        <v>0</v>
      </c>
      <c r="D279" s="66">
        <f t="shared" si="96"/>
        <v>0</v>
      </c>
      <c r="E279" s="66">
        <f t="shared" si="97"/>
        <v>0</v>
      </c>
      <c r="F279" s="66">
        <f t="shared" si="98"/>
        <v>0</v>
      </c>
      <c r="G279" s="66">
        <f t="shared" si="99"/>
        <v>0</v>
      </c>
      <c r="H279" s="66">
        <f t="shared" si="100"/>
        <v>0</v>
      </c>
      <c r="I279" s="66">
        <f t="shared" si="101"/>
        <v>0</v>
      </c>
      <c r="J279" s="66">
        <f t="shared" si="102"/>
        <v>0</v>
      </c>
      <c r="K279" s="66">
        <f t="shared" si="103"/>
        <v>0</v>
      </c>
      <c r="L279" s="66">
        <f t="shared" si="104"/>
        <v>0</v>
      </c>
      <c r="M279" s="66">
        <f t="shared" si="105"/>
        <v>0</v>
      </c>
      <c r="N279" s="66">
        <f t="shared" si="106"/>
        <v>0</v>
      </c>
      <c r="O279" s="77"/>
    </row>
    <row r="280" spans="1:15" s="132" customFormat="1" x14ac:dyDescent="0.3">
      <c r="A280" s="66" t="str">
        <f t="shared" si="93"/>
        <v>N/A</v>
      </c>
      <c r="B280" s="66">
        <f t="shared" ref="B280:B284" si="107">SUM(C280:N280)</f>
        <v>0</v>
      </c>
      <c r="C280" s="66">
        <f t="shared" si="95"/>
        <v>0</v>
      </c>
      <c r="D280" s="66">
        <f t="shared" si="96"/>
        <v>0</v>
      </c>
      <c r="E280" s="66">
        <f t="shared" si="97"/>
        <v>0</v>
      </c>
      <c r="F280" s="66">
        <f t="shared" si="98"/>
        <v>0</v>
      </c>
      <c r="G280" s="66">
        <f t="shared" si="99"/>
        <v>0</v>
      </c>
      <c r="H280" s="66">
        <f t="shared" si="100"/>
        <v>0</v>
      </c>
      <c r="I280" s="66">
        <f t="shared" si="101"/>
        <v>0</v>
      </c>
      <c r="J280" s="66">
        <f t="shared" si="102"/>
        <v>0</v>
      </c>
      <c r="K280" s="66">
        <f t="shared" si="103"/>
        <v>0</v>
      </c>
      <c r="L280" s="66">
        <f t="shared" si="104"/>
        <v>0</v>
      </c>
      <c r="M280" s="66">
        <f t="shared" si="105"/>
        <v>0</v>
      </c>
      <c r="N280" s="66">
        <f t="shared" si="106"/>
        <v>0</v>
      </c>
      <c r="O280" s="77"/>
    </row>
    <row r="281" spans="1:15" s="132" customFormat="1" x14ac:dyDescent="0.3">
      <c r="A281" s="66" t="str">
        <f t="shared" si="93"/>
        <v>N/A</v>
      </c>
      <c r="B281" s="66">
        <f t="shared" si="107"/>
        <v>0</v>
      </c>
      <c r="C281" s="66">
        <f t="shared" si="95"/>
        <v>0</v>
      </c>
      <c r="D281" s="66">
        <f t="shared" si="96"/>
        <v>0</v>
      </c>
      <c r="E281" s="66">
        <f t="shared" si="97"/>
        <v>0</v>
      </c>
      <c r="F281" s="66">
        <f t="shared" si="98"/>
        <v>0</v>
      </c>
      <c r="G281" s="66">
        <f t="shared" si="99"/>
        <v>0</v>
      </c>
      <c r="H281" s="66">
        <f t="shared" si="100"/>
        <v>0</v>
      </c>
      <c r="I281" s="66">
        <f t="shared" si="101"/>
        <v>0</v>
      </c>
      <c r="J281" s="66">
        <f t="shared" si="102"/>
        <v>0</v>
      </c>
      <c r="K281" s="66">
        <f t="shared" si="103"/>
        <v>0</v>
      </c>
      <c r="L281" s="66">
        <f t="shared" si="104"/>
        <v>0</v>
      </c>
      <c r="M281" s="66">
        <f t="shared" si="105"/>
        <v>0</v>
      </c>
      <c r="N281" s="66">
        <f t="shared" si="106"/>
        <v>0</v>
      </c>
      <c r="O281" s="77"/>
    </row>
    <row r="282" spans="1:15" s="132" customFormat="1" x14ac:dyDescent="0.3">
      <c r="A282" s="66" t="str">
        <f t="shared" si="93"/>
        <v>N/A</v>
      </c>
      <c r="B282" s="66">
        <f t="shared" si="107"/>
        <v>0</v>
      </c>
      <c r="C282" s="66">
        <f t="shared" si="95"/>
        <v>0</v>
      </c>
      <c r="D282" s="66">
        <f t="shared" si="96"/>
        <v>0</v>
      </c>
      <c r="E282" s="66">
        <f t="shared" si="97"/>
        <v>0</v>
      </c>
      <c r="F282" s="66">
        <f t="shared" si="98"/>
        <v>0</v>
      </c>
      <c r="G282" s="66">
        <f t="shared" si="99"/>
        <v>0</v>
      </c>
      <c r="H282" s="66">
        <f t="shared" si="100"/>
        <v>0</v>
      </c>
      <c r="I282" s="66">
        <f t="shared" si="101"/>
        <v>0</v>
      </c>
      <c r="J282" s="66">
        <f t="shared" si="102"/>
        <v>0</v>
      </c>
      <c r="K282" s="66">
        <f t="shared" si="103"/>
        <v>0</v>
      </c>
      <c r="L282" s="66">
        <f t="shared" si="104"/>
        <v>0</v>
      </c>
      <c r="M282" s="66">
        <f t="shared" si="105"/>
        <v>0</v>
      </c>
      <c r="N282" s="66">
        <f t="shared" si="106"/>
        <v>0</v>
      </c>
      <c r="O282" s="77"/>
    </row>
    <row r="283" spans="1:15" s="132" customFormat="1" x14ac:dyDescent="0.3">
      <c r="A283" s="66" t="str">
        <f t="shared" si="93"/>
        <v>N/A</v>
      </c>
      <c r="B283" s="66">
        <f t="shared" si="107"/>
        <v>0</v>
      </c>
      <c r="C283" s="66">
        <f t="shared" si="95"/>
        <v>0</v>
      </c>
      <c r="D283" s="66">
        <f t="shared" si="96"/>
        <v>0</v>
      </c>
      <c r="E283" s="66">
        <f t="shared" si="97"/>
        <v>0</v>
      </c>
      <c r="F283" s="66">
        <f t="shared" si="98"/>
        <v>0</v>
      </c>
      <c r="G283" s="66">
        <f t="shared" si="99"/>
        <v>0</v>
      </c>
      <c r="H283" s="66">
        <f t="shared" si="100"/>
        <v>0</v>
      </c>
      <c r="I283" s="66">
        <f t="shared" si="101"/>
        <v>0</v>
      </c>
      <c r="J283" s="66">
        <f t="shared" si="102"/>
        <v>0</v>
      </c>
      <c r="K283" s="66">
        <f t="shared" si="103"/>
        <v>0</v>
      </c>
      <c r="L283" s="66">
        <f t="shared" si="104"/>
        <v>0</v>
      </c>
      <c r="M283" s="66">
        <f t="shared" si="105"/>
        <v>0</v>
      </c>
      <c r="N283" s="66">
        <f t="shared" si="106"/>
        <v>0</v>
      </c>
      <c r="O283" s="77"/>
    </row>
    <row r="284" spans="1:15" s="132" customFormat="1" x14ac:dyDescent="0.3">
      <c r="A284" s="66" t="str">
        <f t="shared" si="93"/>
        <v>N/A</v>
      </c>
      <c r="B284" s="66">
        <f t="shared" si="107"/>
        <v>0</v>
      </c>
      <c r="C284" s="66">
        <f t="shared" si="95"/>
        <v>0</v>
      </c>
      <c r="D284" s="66">
        <f t="shared" si="96"/>
        <v>0</v>
      </c>
      <c r="E284" s="66">
        <f t="shared" si="97"/>
        <v>0</v>
      </c>
      <c r="F284" s="66">
        <f t="shared" si="98"/>
        <v>0</v>
      </c>
      <c r="G284" s="66">
        <f t="shared" si="99"/>
        <v>0</v>
      </c>
      <c r="H284" s="66">
        <f t="shared" si="100"/>
        <v>0</v>
      </c>
      <c r="I284" s="66">
        <f t="shared" si="101"/>
        <v>0</v>
      </c>
      <c r="J284" s="66">
        <f t="shared" si="102"/>
        <v>0</v>
      </c>
      <c r="K284" s="66">
        <f t="shared" si="103"/>
        <v>0</v>
      </c>
      <c r="L284" s="66">
        <f t="shared" si="104"/>
        <v>0</v>
      </c>
      <c r="M284" s="66">
        <f t="shared" si="105"/>
        <v>0</v>
      </c>
      <c r="N284" s="66">
        <f t="shared" si="106"/>
        <v>0</v>
      </c>
      <c r="O284" s="77"/>
    </row>
    <row r="285" spans="1:15" s="132" customFormat="1" x14ac:dyDescent="0.3">
      <c r="A285" s="66" t="str">
        <f t="shared" si="93"/>
        <v>N/A</v>
      </c>
      <c r="B285" s="66">
        <f t="shared" ref="B285:B288" si="108">SUM(C285:N285)</f>
        <v>0</v>
      </c>
      <c r="C285" s="66">
        <f t="shared" si="95"/>
        <v>0</v>
      </c>
      <c r="D285" s="66">
        <f t="shared" si="96"/>
        <v>0</v>
      </c>
      <c r="E285" s="66">
        <f t="shared" si="97"/>
        <v>0</v>
      </c>
      <c r="F285" s="66">
        <f t="shared" si="98"/>
        <v>0</v>
      </c>
      <c r="G285" s="66">
        <f t="shared" si="99"/>
        <v>0</v>
      </c>
      <c r="H285" s="66">
        <f t="shared" si="100"/>
        <v>0</v>
      </c>
      <c r="I285" s="66">
        <f t="shared" si="101"/>
        <v>0</v>
      </c>
      <c r="J285" s="66">
        <f t="shared" si="102"/>
        <v>0</v>
      </c>
      <c r="K285" s="66">
        <f t="shared" si="103"/>
        <v>0</v>
      </c>
      <c r="L285" s="66">
        <f t="shared" si="104"/>
        <v>0</v>
      </c>
      <c r="M285" s="66">
        <f t="shared" si="105"/>
        <v>0</v>
      </c>
      <c r="N285" s="66">
        <f t="shared" si="106"/>
        <v>0</v>
      </c>
      <c r="O285" s="77"/>
    </row>
    <row r="286" spans="1:15" s="132" customFormat="1" x14ac:dyDescent="0.3">
      <c r="A286" s="66" t="str">
        <f t="shared" si="93"/>
        <v>N/A</v>
      </c>
      <c r="B286" s="66">
        <f t="shared" si="108"/>
        <v>0</v>
      </c>
      <c r="C286" s="66">
        <f t="shared" si="95"/>
        <v>0</v>
      </c>
      <c r="D286" s="66">
        <f t="shared" si="96"/>
        <v>0</v>
      </c>
      <c r="E286" s="66">
        <f t="shared" si="97"/>
        <v>0</v>
      </c>
      <c r="F286" s="66">
        <f t="shared" si="98"/>
        <v>0</v>
      </c>
      <c r="G286" s="66">
        <f t="shared" si="99"/>
        <v>0</v>
      </c>
      <c r="H286" s="66">
        <f t="shared" si="100"/>
        <v>0</v>
      </c>
      <c r="I286" s="66">
        <f t="shared" si="101"/>
        <v>0</v>
      </c>
      <c r="J286" s="66">
        <f t="shared" si="102"/>
        <v>0</v>
      </c>
      <c r="K286" s="66">
        <f t="shared" si="103"/>
        <v>0</v>
      </c>
      <c r="L286" s="66">
        <f t="shared" si="104"/>
        <v>0</v>
      </c>
      <c r="M286" s="66">
        <f t="shared" si="105"/>
        <v>0</v>
      </c>
      <c r="N286" s="66">
        <f t="shared" si="106"/>
        <v>0</v>
      </c>
      <c r="O286" s="77"/>
    </row>
    <row r="287" spans="1:15" s="132" customFormat="1" x14ac:dyDescent="0.3">
      <c r="A287" s="66" t="str">
        <f t="shared" si="93"/>
        <v>N/A</v>
      </c>
      <c r="B287" s="66">
        <f t="shared" si="108"/>
        <v>0</v>
      </c>
      <c r="C287" s="66">
        <f t="shared" si="95"/>
        <v>0</v>
      </c>
      <c r="D287" s="66">
        <f t="shared" si="96"/>
        <v>0</v>
      </c>
      <c r="E287" s="66">
        <f t="shared" si="97"/>
        <v>0</v>
      </c>
      <c r="F287" s="66">
        <f t="shared" si="98"/>
        <v>0</v>
      </c>
      <c r="G287" s="66">
        <f t="shared" si="99"/>
        <v>0</v>
      </c>
      <c r="H287" s="66">
        <f t="shared" si="100"/>
        <v>0</v>
      </c>
      <c r="I287" s="66">
        <f t="shared" si="101"/>
        <v>0</v>
      </c>
      <c r="J287" s="66">
        <f t="shared" si="102"/>
        <v>0</v>
      </c>
      <c r="K287" s="66">
        <f t="shared" si="103"/>
        <v>0</v>
      </c>
      <c r="L287" s="66">
        <f t="shared" si="104"/>
        <v>0</v>
      </c>
      <c r="M287" s="66">
        <f t="shared" si="105"/>
        <v>0</v>
      </c>
      <c r="N287" s="66">
        <f t="shared" si="106"/>
        <v>0</v>
      </c>
      <c r="O287" s="77"/>
    </row>
    <row r="288" spans="1:15" s="132" customFormat="1" x14ac:dyDescent="0.3">
      <c r="A288" s="66" t="str">
        <f t="shared" si="93"/>
        <v>N/A</v>
      </c>
      <c r="B288" s="66">
        <f t="shared" si="108"/>
        <v>0</v>
      </c>
      <c r="C288" s="66">
        <f t="shared" si="95"/>
        <v>0</v>
      </c>
      <c r="D288" s="66">
        <f t="shared" si="96"/>
        <v>0</v>
      </c>
      <c r="E288" s="66">
        <f t="shared" si="97"/>
        <v>0</v>
      </c>
      <c r="F288" s="66">
        <f t="shared" si="98"/>
        <v>0</v>
      </c>
      <c r="G288" s="66">
        <f t="shared" si="99"/>
        <v>0</v>
      </c>
      <c r="H288" s="66">
        <f t="shared" si="100"/>
        <v>0</v>
      </c>
      <c r="I288" s="66">
        <f t="shared" si="101"/>
        <v>0</v>
      </c>
      <c r="J288" s="66">
        <f t="shared" si="102"/>
        <v>0</v>
      </c>
      <c r="K288" s="66">
        <f t="shared" si="103"/>
        <v>0</v>
      </c>
      <c r="L288" s="66">
        <f t="shared" si="104"/>
        <v>0</v>
      </c>
      <c r="M288" s="66">
        <f t="shared" si="105"/>
        <v>0</v>
      </c>
      <c r="N288" s="66">
        <f t="shared" si="106"/>
        <v>0</v>
      </c>
      <c r="O288" s="77"/>
    </row>
    <row r="289" spans="1:15" s="132" customFormat="1" x14ac:dyDescent="0.3">
      <c r="A289" s="66" t="str">
        <f t="shared" ref="A289:A328" si="109">IF(AND($M15="Y",$N15="N"),A15,"N/A")</f>
        <v>N/A</v>
      </c>
      <c r="B289" s="66">
        <f t="shared" ref="B289:B323" si="110">SUM(C289:N289)</f>
        <v>0</v>
      </c>
      <c r="C289" s="66">
        <f t="shared" ref="C289:C328" si="111">IF(AND($B15=1,$M15="Y",$N15="N"),$L15,0)</f>
        <v>0</v>
      </c>
      <c r="D289" s="66">
        <f t="shared" ref="D289:D328" si="112">IF(AND($B15=2,$M15="Y",$N15="N"),$L15,0)</f>
        <v>0</v>
      </c>
      <c r="E289" s="66">
        <f t="shared" ref="E289:E328" si="113">IF(AND($B15=3,$M15="Y",$N15="N"),$L15,0)</f>
        <v>0</v>
      </c>
      <c r="F289" s="66">
        <f t="shared" ref="F289:F328" si="114">IF(AND($B15=4,$M15="Y",$N15="N"),$L15,0)</f>
        <v>0</v>
      </c>
      <c r="G289" s="66">
        <f t="shared" ref="G289:G328" si="115">IF(AND($B15=5,$M15="Y",$N15="N"),$L15,0)</f>
        <v>0</v>
      </c>
      <c r="H289" s="66">
        <f t="shared" ref="H289:H328" si="116">IF(AND($B15=6,$M15="Y",$N15="N"),$L15,0)</f>
        <v>0</v>
      </c>
      <c r="I289" s="66">
        <f t="shared" ref="I289:I328" si="117">IF(AND($B15=7,$M15="Y",$N15="N"),$L15,0)</f>
        <v>0</v>
      </c>
      <c r="J289" s="66">
        <f t="shared" ref="J289:J328" si="118">IF(AND($B15=8,$M15="Y",$N15="N"),$L15,0)</f>
        <v>0</v>
      </c>
      <c r="K289" s="66">
        <f t="shared" ref="K289:K328" si="119">IF(AND($B15=9,$M15="Y",$N15="N"),$L15,0)</f>
        <v>0</v>
      </c>
      <c r="L289" s="66">
        <f t="shared" ref="L289:L328" si="120">IF(AND($B15=10,$M15="Y",$N15="N"),$L15,0)</f>
        <v>0</v>
      </c>
      <c r="M289" s="66">
        <f t="shared" ref="M289:M328" si="121">IF(AND($B15=11,$M15="Y",$N15="N"),$L15,0)</f>
        <v>0</v>
      </c>
      <c r="N289" s="66">
        <f t="shared" ref="N289:N328" si="122">IF(AND($B15=12,$M15="Y",$N15="N"),$L15,0)</f>
        <v>0</v>
      </c>
      <c r="O289" s="77"/>
    </row>
    <row r="290" spans="1:15" s="132" customFormat="1" x14ac:dyDescent="0.3">
      <c r="A290" s="66" t="str">
        <f t="shared" si="109"/>
        <v>N/A</v>
      </c>
      <c r="B290" s="66">
        <f t="shared" si="110"/>
        <v>0</v>
      </c>
      <c r="C290" s="66">
        <f t="shared" si="111"/>
        <v>0</v>
      </c>
      <c r="D290" s="66">
        <f t="shared" si="112"/>
        <v>0</v>
      </c>
      <c r="E290" s="66">
        <f t="shared" si="113"/>
        <v>0</v>
      </c>
      <c r="F290" s="66">
        <f t="shared" si="114"/>
        <v>0</v>
      </c>
      <c r="G290" s="66">
        <f t="shared" si="115"/>
        <v>0</v>
      </c>
      <c r="H290" s="66">
        <f t="shared" si="116"/>
        <v>0</v>
      </c>
      <c r="I290" s="66">
        <f t="shared" si="117"/>
        <v>0</v>
      </c>
      <c r="J290" s="66">
        <f t="shared" si="118"/>
        <v>0</v>
      </c>
      <c r="K290" s="66">
        <f t="shared" si="119"/>
        <v>0</v>
      </c>
      <c r="L290" s="66">
        <f t="shared" si="120"/>
        <v>0</v>
      </c>
      <c r="M290" s="66">
        <f t="shared" si="121"/>
        <v>0</v>
      </c>
      <c r="N290" s="66">
        <f t="shared" si="122"/>
        <v>0</v>
      </c>
      <c r="O290" s="77"/>
    </row>
    <row r="291" spans="1:15" s="132" customFormat="1" x14ac:dyDescent="0.3">
      <c r="A291" s="66" t="str">
        <f t="shared" si="109"/>
        <v>N/A</v>
      </c>
      <c r="B291" s="66">
        <f t="shared" si="110"/>
        <v>0</v>
      </c>
      <c r="C291" s="66">
        <f t="shared" si="111"/>
        <v>0</v>
      </c>
      <c r="D291" s="66">
        <f t="shared" si="112"/>
        <v>0</v>
      </c>
      <c r="E291" s="66">
        <f t="shared" si="113"/>
        <v>0</v>
      </c>
      <c r="F291" s="66">
        <f t="shared" si="114"/>
        <v>0</v>
      </c>
      <c r="G291" s="66">
        <f t="shared" si="115"/>
        <v>0</v>
      </c>
      <c r="H291" s="66">
        <f t="shared" si="116"/>
        <v>0</v>
      </c>
      <c r="I291" s="66">
        <f t="shared" si="117"/>
        <v>0</v>
      </c>
      <c r="J291" s="66">
        <f t="shared" si="118"/>
        <v>0</v>
      </c>
      <c r="K291" s="66">
        <f t="shared" si="119"/>
        <v>0</v>
      </c>
      <c r="L291" s="66">
        <f t="shared" si="120"/>
        <v>0</v>
      </c>
      <c r="M291" s="66">
        <f t="shared" si="121"/>
        <v>0</v>
      </c>
      <c r="N291" s="66">
        <f t="shared" si="122"/>
        <v>0</v>
      </c>
      <c r="O291" s="77"/>
    </row>
    <row r="292" spans="1:15" s="132" customFormat="1" x14ac:dyDescent="0.3">
      <c r="A292" s="66" t="str">
        <f t="shared" si="109"/>
        <v>N/A</v>
      </c>
      <c r="B292" s="66">
        <f t="shared" si="110"/>
        <v>0</v>
      </c>
      <c r="C292" s="66">
        <f t="shared" si="111"/>
        <v>0</v>
      </c>
      <c r="D292" s="66">
        <f t="shared" si="112"/>
        <v>0</v>
      </c>
      <c r="E292" s="66">
        <f t="shared" si="113"/>
        <v>0</v>
      </c>
      <c r="F292" s="66">
        <f t="shared" si="114"/>
        <v>0</v>
      </c>
      <c r="G292" s="66">
        <f t="shared" si="115"/>
        <v>0</v>
      </c>
      <c r="H292" s="66">
        <f t="shared" si="116"/>
        <v>0</v>
      </c>
      <c r="I292" s="66">
        <f t="shared" si="117"/>
        <v>0</v>
      </c>
      <c r="J292" s="66">
        <f t="shared" si="118"/>
        <v>0</v>
      </c>
      <c r="K292" s="66">
        <f t="shared" si="119"/>
        <v>0</v>
      </c>
      <c r="L292" s="66">
        <f t="shared" si="120"/>
        <v>0</v>
      </c>
      <c r="M292" s="66">
        <f t="shared" si="121"/>
        <v>0</v>
      </c>
      <c r="N292" s="66">
        <f t="shared" si="122"/>
        <v>0</v>
      </c>
      <c r="O292" s="77"/>
    </row>
    <row r="293" spans="1:15" s="132" customFormat="1" x14ac:dyDescent="0.3">
      <c r="A293" s="66" t="str">
        <f t="shared" si="109"/>
        <v>N/A</v>
      </c>
      <c r="B293" s="66">
        <f t="shared" si="110"/>
        <v>0</v>
      </c>
      <c r="C293" s="66">
        <f t="shared" si="111"/>
        <v>0</v>
      </c>
      <c r="D293" s="66">
        <f t="shared" si="112"/>
        <v>0</v>
      </c>
      <c r="E293" s="66">
        <f t="shared" si="113"/>
        <v>0</v>
      </c>
      <c r="F293" s="66">
        <f t="shared" si="114"/>
        <v>0</v>
      </c>
      <c r="G293" s="66">
        <f t="shared" si="115"/>
        <v>0</v>
      </c>
      <c r="H293" s="66">
        <f t="shared" si="116"/>
        <v>0</v>
      </c>
      <c r="I293" s="66">
        <f t="shared" si="117"/>
        <v>0</v>
      </c>
      <c r="J293" s="66">
        <f t="shared" si="118"/>
        <v>0</v>
      </c>
      <c r="K293" s="66">
        <f t="shared" si="119"/>
        <v>0</v>
      </c>
      <c r="L293" s="66">
        <f t="shared" si="120"/>
        <v>0</v>
      </c>
      <c r="M293" s="66">
        <f t="shared" si="121"/>
        <v>0</v>
      </c>
      <c r="N293" s="66">
        <f t="shared" si="122"/>
        <v>0</v>
      </c>
      <c r="O293" s="77"/>
    </row>
    <row r="294" spans="1:15" s="132" customFormat="1" x14ac:dyDescent="0.3">
      <c r="A294" s="66" t="str">
        <f t="shared" si="109"/>
        <v>N/A</v>
      </c>
      <c r="B294" s="66">
        <f t="shared" si="110"/>
        <v>0</v>
      </c>
      <c r="C294" s="66">
        <f t="shared" si="111"/>
        <v>0</v>
      </c>
      <c r="D294" s="66">
        <f t="shared" si="112"/>
        <v>0</v>
      </c>
      <c r="E294" s="66">
        <f t="shared" si="113"/>
        <v>0</v>
      </c>
      <c r="F294" s="66">
        <f t="shared" si="114"/>
        <v>0</v>
      </c>
      <c r="G294" s="66">
        <f t="shared" si="115"/>
        <v>0</v>
      </c>
      <c r="H294" s="66">
        <f t="shared" si="116"/>
        <v>0</v>
      </c>
      <c r="I294" s="66">
        <f t="shared" si="117"/>
        <v>0</v>
      </c>
      <c r="J294" s="66">
        <f t="shared" si="118"/>
        <v>0</v>
      </c>
      <c r="K294" s="66">
        <f t="shared" si="119"/>
        <v>0</v>
      </c>
      <c r="L294" s="66">
        <f t="shared" si="120"/>
        <v>0</v>
      </c>
      <c r="M294" s="66">
        <f t="shared" si="121"/>
        <v>0</v>
      </c>
      <c r="N294" s="66">
        <f t="shared" si="122"/>
        <v>0</v>
      </c>
      <c r="O294" s="77"/>
    </row>
    <row r="295" spans="1:15" s="132" customFormat="1" x14ac:dyDescent="0.3">
      <c r="A295" s="66" t="str">
        <f t="shared" si="109"/>
        <v>N/A</v>
      </c>
      <c r="B295" s="66">
        <f t="shared" si="110"/>
        <v>0</v>
      </c>
      <c r="C295" s="66">
        <f t="shared" si="111"/>
        <v>0</v>
      </c>
      <c r="D295" s="66">
        <f t="shared" si="112"/>
        <v>0</v>
      </c>
      <c r="E295" s="66">
        <f t="shared" si="113"/>
        <v>0</v>
      </c>
      <c r="F295" s="66">
        <f t="shared" si="114"/>
        <v>0</v>
      </c>
      <c r="G295" s="66">
        <f t="shared" si="115"/>
        <v>0</v>
      </c>
      <c r="H295" s="66">
        <f t="shared" si="116"/>
        <v>0</v>
      </c>
      <c r="I295" s="66">
        <f t="shared" si="117"/>
        <v>0</v>
      </c>
      <c r="J295" s="66">
        <f t="shared" si="118"/>
        <v>0</v>
      </c>
      <c r="K295" s="66">
        <f t="shared" si="119"/>
        <v>0</v>
      </c>
      <c r="L295" s="66">
        <f t="shared" si="120"/>
        <v>0</v>
      </c>
      <c r="M295" s="66">
        <f t="shared" si="121"/>
        <v>0</v>
      </c>
      <c r="N295" s="66">
        <f t="shared" si="122"/>
        <v>0</v>
      </c>
      <c r="O295" s="77"/>
    </row>
    <row r="296" spans="1:15" s="132" customFormat="1" x14ac:dyDescent="0.3">
      <c r="A296" s="66" t="str">
        <f t="shared" si="109"/>
        <v>N/A</v>
      </c>
      <c r="B296" s="66">
        <f t="shared" si="110"/>
        <v>0</v>
      </c>
      <c r="C296" s="66">
        <f t="shared" si="111"/>
        <v>0</v>
      </c>
      <c r="D296" s="66">
        <f t="shared" si="112"/>
        <v>0</v>
      </c>
      <c r="E296" s="66">
        <f t="shared" si="113"/>
        <v>0</v>
      </c>
      <c r="F296" s="66">
        <f t="shared" si="114"/>
        <v>0</v>
      </c>
      <c r="G296" s="66">
        <f t="shared" si="115"/>
        <v>0</v>
      </c>
      <c r="H296" s="66">
        <f t="shared" si="116"/>
        <v>0</v>
      </c>
      <c r="I296" s="66">
        <f t="shared" si="117"/>
        <v>0</v>
      </c>
      <c r="J296" s="66">
        <f t="shared" si="118"/>
        <v>0</v>
      </c>
      <c r="K296" s="66">
        <f t="shared" si="119"/>
        <v>0</v>
      </c>
      <c r="L296" s="66">
        <f t="shared" si="120"/>
        <v>0</v>
      </c>
      <c r="M296" s="66">
        <f t="shared" si="121"/>
        <v>0</v>
      </c>
      <c r="N296" s="66">
        <f t="shared" si="122"/>
        <v>0</v>
      </c>
      <c r="O296" s="77"/>
    </row>
    <row r="297" spans="1:15" s="118" customFormat="1" x14ac:dyDescent="0.3">
      <c r="A297" s="66" t="str">
        <f t="shared" si="109"/>
        <v>N/A</v>
      </c>
      <c r="B297" s="66">
        <f t="shared" si="110"/>
        <v>0</v>
      </c>
      <c r="C297" s="66">
        <f t="shared" si="111"/>
        <v>0</v>
      </c>
      <c r="D297" s="66">
        <f t="shared" si="112"/>
        <v>0</v>
      </c>
      <c r="E297" s="66">
        <f t="shared" si="113"/>
        <v>0</v>
      </c>
      <c r="F297" s="66">
        <f t="shared" si="114"/>
        <v>0</v>
      </c>
      <c r="G297" s="66">
        <f t="shared" si="115"/>
        <v>0</v>
      </c>
      <c r="H297" s="66">
        <f t="shared" si="116"/>
        <v>0</v>
      </c>
      <c r="I297" s="66">
        <f t="shared" si="117"/>
        <v>0</v>
      </c>
      <c r="J297" s="66">
        <f t="shared" si="118"/>
        <v>0</v>
      </c>
      <c r="K297" s="66">
        <f t="shared" si="119"/>
        <v>0</v>
      </c>
      <c r="L297" s="66">
        <f t="shared" si="120"/>
        <v>0</v>
      </c>
      <c r="M297" s="66">
        <f t="shared" si="121"/>
        <v>0</v>
      </c>
      <c r="N297" s="66">
        <f t="shared" si="122"/>
        <v>0</v>
      </c>
      <c r="O297" s="77"/>
    </row>
    <row r="298" spans="1:15" s="118" customFormat="1" x14ac:dyDescent="0.3">
      <c r="A298" s="66" t="str">
        <f t="shared" si="109"/>
        <v>N/A</v>
      </c>
      <c r="B298" s="66">
        <f t="shared" si="110"/>
        <v>0</v>
      </c>
      <c r="C298" s="66">
        <f t="shared" si="111"/>
        <v>0</v>
      </c>
      <c r="D298" s="66">
        <f t="shared" si="112"/>
        <v>0</v>
      </c>
      <c r="E298" s="66">
        <f t="shared" si="113"/>
        <v>0</v>
      </c>
      <c r="F298" s="66">
        <f t="shared" si="114"/>
        <v>0</v>
      </c>
      <c r="G298" s="66">
        <f t="shared" si="115"/>
        <v>0</v>
      </c>
      <c r="H298" s="66">
        <f t="shared" si="116"/>
        <v>0</v>
      </c>
      <c r="I298" s="66">
        <f t="shared" si="117"/>
        <v>0</v>
      </c>
      <c r="J298" s="66">
        <f t="shared" si="118"/>
        <v>0</v>
      </c>
      <c r="K298" s="66">
        <f t="shared" si="119"/>
        <v>0</v>
      </c>
      <c r="L298" s="66">
        <f t="shared" si="120"/>
        <v>0</v>
      </c>
      <c r="M298" s="66">
        <f t="shared" si="121"/>
        <v>0</v>
      </c>
      <c r="N298" s="66">
        <f t="shared" si="122"/>
        <v>0</v>
      </c>
      <c r="O298" s="77"/>
    </row>
    <row r="299" spans="1:15" s="118" customFormat="1" x14ac:dyDescent="0.3">
      <c r="A299" s="66" t="str">
        <f t="shared" si="109"/>
        <v>N/A</v>
      </c>
      <c r="B299" s="66">
        <f t="shared" si="110"/>
        <v>0</v>
      </c>
      <c r="C299" s="66">
        <f t="shared" si="111"/>
        <v>0</v>
      </c>
      <c r="D299" s="66">
        <f t="shared" si="112"/>
        <v>0</v>
      </c>
      <c r="E299" s="66">
        <f t="shared" si="113"/>
        <v>0</v>
      </c>
      <c r="F299" s="66">
        <f t="shared" si="114"/>
        <v>0</v>
      </c>
      <c r="G299" s="66">
        <f t="shared" si="115"/>
        <v>0</v>
      </c>
      <c r="H299" s="66">
        <f t="shared" si="116"/>
        <v>0</v>
      </c>
      <c r="I299" s="66">
        <f t="shared" si="117"/>
        <v>0</v>
      </c>
      <c r="J299" s="66">
        <f t="shared" si="118"/>
        <v>0</v>
      </c>
      <c r="K299" s="66">
        <f t="shared" si="119"/>
        <v>0</v>
      </c>
      <c r="L299" s="66">
        <f t="shared" si="120"/>
        <v>0</v>
      </c>
      <c r="M299" s="66">
        <f t="shared" si="121"/>
        <v>0</v>
      </c>
      <c r="N299" s="66">
        <f t="shared" si="122"/>
        <v>0</v>
      </c>
      <c r="O299" s="77"/>
    </row>
    <row r="300" spans="1:15" s="118" customFormat="1" x14ac:dyDescent="0.3">
      <c r="A300" s="66" t="str">
        <f t="shared" si="109"/>
        <v>N/A</v>
      </c>
      <c r="B300" s="66">
        <f t="shared" si="110"/>
        <v>0</v>
      </c>
      <c r="C300" s="66">
        <f t="shared" si="111"/>
        <v>0</v>
      </c>
      <c r="D300" s="66">
        <f t="shared" si="112"/>
        <v>0</v>
      </c>
      <c r="E300" s="66">
        <f t="shared" si="113"/>
        <v>0</v>
      </c>
      <c r="F300" s="66">
        <f t="shared" si="114"/>
        <v>0</v>
      </c>
      <c r="G300" s="66">
        <f t="shared" si="115"/>
        <v>0</v>
      </c>
      <c r="H300" s="66">
        <f t="shared" si="116"/>
        <v>0</v>
      </c>
      <c r="I300" s="66">
        <f t="shared" si="117"/>
        <v>0</v>
      </c>
      <c r="J300" s="66">
        <f t="shared" si="118"/>
        <v>0</v>
      </c>
      <c r="K300" s="66">
        <f t="shared" si="119"/>
        <v>0</v>
      </c>
      <c r="L300" s="66">
        <f t="shared" si="120"/>
        <v>0</v>
      </c>
      <c r="M300" s="66">
        <f t="shared" si="121"/>
        <v>0</v>
      </c>
      <c r="N300" s="66">
        <f t="shared" si="122"/>
        <v>0</v>
      </c>
      <c r="O300" s="77"/>
    </row>
    <row r="301" spans="1:15" s="118" customFormat="1" x14ac:dyDescent="0.3">
      <c r="A301" s="66" t="str">
        <f t="shared" si="109"/>
        <v>N/A</v>
      </c>
      <c r="B301" s="66">
        <f t="shared" si="110"/>
        <v>0</v>
      </c>
      <c r="C301" s="66">
        <f t="shared" si="111"/>
        <v>0</v>
      </c>
      <c r="D301" s="66">
        <f t="shared" si="112"/>
        <v>0</v>
      </c>
      <c r="E301" s="66">
        <f t="shared" si="113"/>
        <v>0</v>
      </c>
      <c r="F301" s="66">
        <f t="shared" si="114"/>
        <v>0</v>
      </c>
      <c r="G301" s="66">
        <f t="shared" si="115"/>
        <v>0</v>
      </c>
      <c r="H301" s="66">
        <f t="shared" si="116"/>
        <v>0</v>
      </c>
      <c r="I301" s="66">
        <f t="shared" si="117"/>
        <v>0</v>
      </c>
      <c r="J301" s="66">
        <f t="shared" si="118"/>
        <v>0</v>
      </c>
      <c r="K301" s="66">
        <f t="shared" si="119"/>
        <v>0</v>
      </c>
      <c r="L301" s="66">
        <f t="shared" si="120"/>
        <v>0</v>
      </c>
      <c r="M301" s="66">
        <f t="shared" si="121"/>
        <v>0</v>
      </c>
      <c r="N301" s="66">
        <f t="shared" si="122"/>
        <v>0</v>
      </c>
      <c r="O301" s="77"/>
    </row>
    <row r="302" spans="1:15" s="118" customFormat="1" x14ac:dyDescent="0.3">
      <c r="A302" s="66" t="str">
        <f t="shared" si="109"/>
        <v>N/A</v>
      </c>
      <c r="B302" s="66">
        <f t="shared" si="110"/>
        <v>0</v>
      </c>
      <c r="C302" s="66">
        <f t="shared" si="111"/>
        <v>0</v>
      </c>
      <c r="D302" s="66">
        <f t="shared" si="112"/>
        <v>0</v>
      </c>
      <c r="E302" s="66">
        <f t="shared" si="113"/>
        <v>0</v>
      </c>
      <c r="F302" s="66">
        <f t="shared" si="114"/>
        <v>0</v>
      </c>
      <c r="G302" s="66">
        <f t="shared" si="115"/>
        <v>0</v>
      </c>
      <c r="H302" s="66">
        <f t="shared" si="116"/>
        <v>0</v>
      </c>
      <c r="I302" s="66">
        <f t="shared" si="117"/>
        <v>0</v>
      </c>
      <c r="J302" s="66">
        <f t="shared" si="118"/>
        <v>0</v>
      </c>
      <c r="K302" s="66">
        <f t="shared" si="119"/>
        <v>0</v>
      </c>
      <c r="L302" s="66">
        <f t="shared" si="120"/>
        <v>0</v>
      </c>
      <c r="M302" s="66">
        <f t="shared" si="121"/>
        <v>0</v>
      </c>
      <c r="N302" s="66">
        <f t="shared" si="122"/>
        <v>0</v>
      </c>
      <c r="O302" s="77"/>
    </row>
    <row r="303" spans="1:15" s="118" customFormat="1" x14ac:dyDescent="0.3">
      <c r="A303" s="66" t="str">
        <f t="shared" si="109"/>
        <v>N/A</v>
      </c>
      <c r="B303" s="66">
        <f t="shared" si="110"/>
        <v>0</v>
      </c>
      <c r="C303" s="66">
        <f t="shared" si="111"/>
        <v>0</v>
      </c>
      <c r="D303" s="66">
        <f t="shared" si="112"/>
        <v>0</v>
      </c>
      <c r="E303" s="66">
        <f t="shared" si="113"/>
        <v>0</v>
      </c>
      <c r="F303" s="66">
        <f t="shared" si="114"/>
        <v>0</v>
      </c>
      <c r="G303" s="66">
        <f t="shared" si="115"/>
        <v>0</v>
      </c>
      <c r="H303" s="66">
        <f t="shared" si="116"/>
        <v>0</v>
      </c>
      <c r="I303" s="66">
        <f t="shared" si="117"/>
        <v>0</v>
      </c>
      <c r="J303" s="66">
        <f t="shared" si="118"/>
        <v>0</v>
      </c>
      <c r="K303" s="66">
        <f t="shared" si="119"/>
        <v>0</v>
      </c>
      <c r="L303" s="66">
        <f t="shared" si="120"/>
        <v>0</v>
      </c>
      <c r="M303" s="66">
        <f t="shared" si="121"/>
        <v>0</v>
      </c>
      <c r="N303" s="66">
        <f t="shared" si="122"/>
        <v>0</v>
      </c>
    </row>
    <row r="304" spans="1:15" s="118" customFormat="1" x14ac:dyDescent="0.3">
      <c r="A304" s="66" t="str">
        <f t="shared" si="109"/>
        <v>N/A</v>
      </c>
      <c r="B304" s="66">
        <f t="shared" si="110"/>
        <v>0</v>
      </c>
      <c r="C304" s="66">
        <f t="shared" si="111"/>
        <v>0</v>
      </c>
      <c r="D304" s="66">
        <f t="shared" si="112"/>
        <v>0</v>
      </c>
      <c r="E304" s="66">
        <f t="shared" si="113"/>
        <v>0</v>
      </c>
      <c r="F304" s="66">
        <f t="shared" si="114"/>
        <v>0</v>
      </c>
      <c r="G304" s="66">
        <f t="shared" si="115"/>
        <v>0</v>
      </c>
      <c r="H304" s="66">
        <f t="shared" si="116"/>
        <v>0</v>
      </c>
      <c r="I304" s="66">
        <f t="shared" si="117"/>
        <v>0</v>
      </c>
      <c r="J304" s="66">
        <f t="shared" si="118"/>
        <v>0</v>
      </c>
      <c r="K304" s="66">
        <f t="shared" si="119"/>
        <v>0</v>
      </c>
      <c r="L304" s="66">
        <f t="shared" si="120"/>
        <v>0</v>
      </c>
      <c r="M304" s="66">
        <f t="shared" si="121"/>
        <v>0</v>
      </c>
      <c r="N304" s="66">
        <f t="shared" si="122"/>
        <v>0</v>
      </c>
    </row>
    <row r="305" spans="1:14" s="118" customFormat="1" x14ac:dyDescent="0.3">
      <c r="A305" s="66" t="str">
        <f t="shared" si="109"/>
        <v>N/A</v>
      </c>
      <c r="B305" s="66">
        <f t="shared" si="110"/>
        <v>0</v>
      </c>
      <c r="C305" s="66">
        <f t="shared" si="111"/>
        <v>0</v>
      </c>
      <c r="D305" s="66">
        <f t="shared" si="112"/>
        <v>0</v>
      </c>
      <c r="E305" s="66">
        <f t="shared" si="113"/>
        <v>0</v>
      </c>
      <c r="F305" s="66">
        <f t="shared" si="114"/>
        <v>0</v>
      </c>
      <c r="G305" s="66">
        <f t="shared" si="115"/>
        <v>0</v>
      </c>
      <c r="H305" s="66">
        <f t="shared" si="116"/>
        <v>0</v>
      </c>
      <c r="I305" s="66">
        <f t="shared" si="117"/>
        <v>0</v>
      </c>
      <c r="J305" s="66">
        <f t="shared" si="118"/>
        <v>0</v>
      </c>
      <c r="K305" s="66">
        <f t="shared" si="119"/>
        <v>0</v>
      </c>
      <c r="L305" s="66">
        <f t="shared" si="120"/>
        <v>0</v>
      </c>
      <c r="M305" s="66">
        <f t="shared" si="121"/>
        <v>0</v>
      </c>
      <c r="N305" s="66">
        <f t="shared" si="122"/>
        <v>0</v>
      </c>
    </row>
    <row r="306" spans="1:14" s="118" customFormat="1" x14ac:dyDescent="0.3">
      <c r="A306" s="66" t="str">
        <f t="shared" si="109"/>
        <v>N/A</v>
      </c>
      <c r="B306" s="66">
        <f t="shared" si="110"/>
        <v>0</v>
      </c>
      <c r="C306" s="66">
        <f t="shared" si="111"/>
        <v>0</v>
      </c>
      <c r="D306" s="66">
        <f t="shared" si="112"/>
        <v>0</v>
      </c>
      <c r="E306" s="66">
        <f t="shared" si="113"/>
        <v>0</v>
      </c>
      <c r="F306" s="66">
        <f t="shared" si="114"/>
        <v>0</v>
      </c>
      <c r="G306" s="66">
        <f t="shared" si="115"/>
        <v>0</v>
      </c>
      <c r="H306" s="66">
        <f t="shared" si="116"/>
        <v>0</v>
      </c>
      <c r="I306" s="66">
        <f t="shared" si="117"/>
        <v>0</v>
      </c>
      <c r="J306" s="66">
        <f t="shared" si="118"/>
        <v>0</v>
      </c>
      <c r="K306" s="66">
        <f t="shared" si="119"/>
        <v>0</v>
      </c>
      <c r="L306" s="66">
        <f t="shared" si="120"/>
        <v>0</v>
      </c>
      <c r="M306" s="66">
        <f t="shared" si="121"/>
        <v>0</v>
      </c>
      <c r="N306" s="66">
        <f t="shared" si="122"/>
        <v>0</v>
      </c>
    </row>
    <row r="307" spans="1:14" s="118" customFormat="1" x14ac:dyDescent="0.3">
      <c r="A307" s="66" t="str">
        <f t="shared" si="109"/>
        <v>N/A</v>
      </c>
      <c r="B307" s="66">
        <f t="shared" si="110"/>
        <v>0</v>
      </c>
      <c r="C307" s="66">
        <f t="shared" si="111"/>
        <v>0</v>
      </c>
      <c r="D307" s="66">
        <f t="shared" si="112"/>
        <v>0</v>
      </c>
      <c r="E307" s="66">
        <f t="shared" si="113"/>
        <v>0</v>
      </c>
      <c r="F307" s="66">
        <f t="shared" si="114"/>
        <v>0</v>
      </c>
      <c r="G307" s="66">
        <f t="shared" si="115"/>
        <v>0</v>
      </c>
      <c r="H307" s="66">
        <f t="shared" si="116"/>
        <v>0</v>
      </c>
      <c r="I307" s="66">
        <f t="shared" si="117"/>
        <v>0</v>
      </c>
      <c r="J307" s="66">
        <f t="shared" si="118"/>
        <v>0</v>
      </c>
      <c r="K307" s="66">
        <f t="shared" si="119"/>
        <v>0</v>
      </c>
      <c r="L307" s="66">
        <f t="shared" si="120"/>
        <v>0</v>
      </c>
      <c r="M307" s="66">
        <f t="shared" si="121"/>
        <v>0</v>
      </c>
      <c r="N307" s="66">
        <f t="shared" si="122"/>
        <v>0</v>
      </c>
    </row>
    <row r="308" spans="1:14" s="118" customFormat="1" x14ac:dyDescent="0.3">
      <c r="A308" s="66" t="str">
        <f t="shared" si="109"/>
        <v>N/A</v>
      </c>
      <c r="B308" s="66">
        <f t="shared" si="110"/>
        <v>0</v>
      </c>
      <c r="C308" s="66">
        <f t="shared" si="111"/>
        <v>0</v>
      </c>
      <c r="D308" s="66">
        <f t="shared" si="112"/>
        <v>0</v>
      </c>
      <c r="E308" s="66">
        <f t="shared" si="113"/>
        <v>0</v>
      </c>
      <c r="F308" s="66">
        <f t="shared" si="114"/>
        <v>0</v>
      </c>
      <c r="G308" s="66">
        <f t="shared" si="115"/>
        <v>0</v>
      </c>
      <c r="H308" s="66">
        <f t="shared" si="116"/>
        <v>0</v>
      </c>
      <c r="I308" s="66">
        <f t="shared" si="117"/>
        <v>0</v>
      </c>
      <c r="J308" s="66">
        <f t="shared" si="118"/>
        <v>0</v>
      </c>
      <c r="K308" s="66">
        <f t="shared" si="119"/>
        <v>0</v>
      </c>
      <c r="L308" s="66">
        <f t="shared" si="120"/>
        <v>0</v>
      </c>
      <c r="M308" s="66">
        <f t="shared" si="121"/>
        <v>0</v>
      </c>
      <c r="N308" s="66">
        <f t="shared" si="122"/>
        <v>0</v>
      </c>
    </row>
    <row r="309" spans="1:14" s="118" customFormat="1" x14ac:dyDescent="0.3">
      <c r="A309" s="66" t="str">
        <f t="shared" si="109"/>
        <v>N/A</v>
      </c>
      <c r="B309" s="66">
        <f t="shared" si="110"/>
        <v>0</v>
      </c>
      <c r="C309" s="66">
        <f t="shared" si="111"/>
        <v>0</v>
      </c>
      <c r="D309" s="66">
        <f t="shared" si="112"/>
        <v>0</v>
      </c>
      <c r="E309" s="66">
        <f t="shared" si="113"/>
        <v>0</v>
      </c>
      <c r="F309" s="66">
        <f t="shared" si="114"/>
        <v>0</v>
      </c>
      <c r="G309" s="66">
        <f t="shared" si="115"/>
        <v>0</v>
      </c>
      <c r="H309" s="66">
        <f t="shared" si="116"/>
        <v>0</v>
      </c>
      <c r="I309" s="66">
        <f t="shared" si="117"/>
        <v>0</v>
      </c>
      <c r="J309" s="66">
        <f t="shared" si="118"/>
        <v>0</v>
      </c>
      <c r="K309" s="66">
        <f t="shared" si="119"/>
        <v>0</v>
      </c>
      <c r="L309" s="66">
        <f t="shared" si="120"/>
        <v>0</v>
      </c>
      <c r="M309" s="66">
        <f t="shared" si="121"/>
        <v>0</v>
      </c>
      <c r="N309" s="66">
        <f t="shared" si="122"/>
        <v>0</v>
      </c>
    </row>
    <row r="310" spans="1:14" s="118" customFormat="1" x14ac:dyDescent="0.3">
      <c r="A310" s="66" t="str">
        <f t="shared" si="109"/>
        <v>N/A</v>
      </c>
      <c r="B310" s="66">
        <f t="shared" si="110"/>
        <v>0</v>
      </c>
      <c r="C310" s="66">
        <f t="shared" si="111"/>
        <v>0</v>
      </c>
      <c r="D310" s="66">
        <f t="shared" si="112"/>
        <v>0</v>
      </c>
      <c r="E310" s="66">
        <f t="shared" si="113"/>
        <v>0</v>
      </c>
      <c r="F310" s="66">
        <f t="shared" si="114"/>
        <v>0</v>
      </c>
      <c r="G310" s="66">
        <f t="shared" si="115"/>
        <v>0</v>
      </c>
      <c r="H310" s="66">
        <f t="shared" si="116"/>
        <v>0</v>
      </c>
      <c r="I310" s="66">
        <f t="shared" si="117"/>
        <v>0</v>
      </c>
      <c r="J310" s="66">
        <f t="shared" si="118"/>
        <v>0</v>
      </c>
      <c r="K310" s="66">
        <f t="shared" si="119"/>
        <v>0</v>
      </c>
      <c r="L310" s="66">
        <f t="shared" si="120"/>
        <v>0</v>
      </c>
      <c r="M310" s="66">
        <f t="shared" si="121"/>
        <v>0</v>
      </c>
      <c r="N310" s="66">
        <f t="shared" si="122"/>
        <v>0</v>
      </c>
    </row>
    <row r="311" spans="1:14" s="118" customFormat="1" x14ac:dyDescent="0.3">
      <c r="A311" s="66" t="str">
        <f t="shared" si="109"/>
        <v>N/A</v>
      </c>
      <c r="B311" s="66">
        <f t="shared" si="110"/>
        <v>0</v>
      </c>
      <c r="C311" s="66">
        <f t="shared" si="111"/>
        <v>0</v>
      </c>
      <c r="D311" s="66">
        <f t="shared" si="112"/>
        <v>0</v>
      </c>
      <c r="E311" s="66">
        <f t="shared" si="113"/>
        <v>0</v>
      </c>
      <c r="F311" s="66">
        <f t="shared" si="114"/>
        <v>0</v>
      </c>
      <c r="G311" s="66">
        <f t="shared" si="115"/>
        <v>0</v>
      </c>
      <c r="H311" s="66">
        <f t="shared" si="116"/>
        <v>0</v>
      </c>
      <c r="I311" s="66">
        <f t="shared" si="117"/>
        <v>0</v>
      </c>
      <c r="J311" s="66">
        <f t="shared" si="118"/>
        <v>0</v>
      </c>
      <c r="K311" s="66">
        <f t="shared" si="119"/>
        <v>0</v>
      </c>
      <c r="L311" s="66">
        <f t="shared" si="120"/>
        <v>0</v>
      </c>
      <c r="M311" s="66">
        <f t="shared" si="121"/>
        <v>0</v>
      </c>
      <c r="N311" s="66">
        <f t="shared" si="122"/>
        <v>0</v>
      </c>
    </row>
    <row r="312" spans="1:14" s="118" customFormat="1" x14ac:dyDescent="0.3">
      <c r="A312" s="66" t="str">
        <f t="shared" si="109"/>
        <v>N/A</v>
      </c>
      <c r="B312" s="66">
        <f t="shared" si="110"/>
        <v>0</v>
      </c>
      <c r="C312" s="66">
        <f t="shared" si="111"/>
        <v>0</v>
      </c>
      <c r="D312" s="66">
        <f t="shared" si="112"/>
        <v>0</v>
      </c>
      <c r="E312" s="66">
        <f t="shared" si="113"/>
        <v>0</v>
      </c>
      <c r="F312" s="66">
        <f t="shared" si="114"/>
        <v>0</v>
      </c>
      <c r="G312" s="66">
        <f t="shared" si="115"/>
        <v>0</v>
      </c>
      <c r="H312" s="66">
        <f t="shared" si="116"/>
        <v>0</v>
      </c>
      <c r="I312" s="66">
        <f t="shared" si="117"/>
        <v>0</v>
      </c>
      <c r="J312" s="66">
        <f t="shared" si="118"/>
        <v>0</v>
      </c>
      <c r="K312" s="66">
        <f t="shared" si="119"/>
        <v>0</v>
      </c>
      <c r="L312" s="66">
        <f t="shared" si="120"/>
        <v>0</v>
      </c>
      <c r="M312" s="66">
        <f t="shared" si="121"/>
        <v>0</v>
      </c>
      <c r="N312" s="66">
        <f t="shared" si="122"/>
        <v>0</v>
      </c>
    </row>
    <row r="313" spans="1:14" s="118" customFormat="1" x14ac:dyDescent="0.3">
      <c r="A313" s="66" t="str">
        <f t="shared" si="109"/>
        <v>N/A</v>
      </c>
      <c r="B313" s="66">
        <f t="shared" si="110"/>
        <v>0</v>
      </c>
      <c r="C313" s="66">
        <f t="shared" si="111"/>
        <v>0</v>
      </c>
      <c r="D313" s="66">
        <f t="shared" si="112"/>
        <v>0</v>
      </c>
      <c r="E313" s="66">
        <f t="shared" si="113"/>
        <v>0</v>
      </c>
      <c r="F313" s="66">
        <f t="shared" si="114"/>
        <v>0</v>
      </c>
      <c r="G313" s="66">
        <f t="shared" si="115"/>
        <v>0</v>
      </c>
      <c r="H313" s="66">
        <f t="shared" si="116"/>
        <v>0</v>
      </c>
      <c r="I313" s="66">
        <f t="shared" si="117"/>
        <v>0</v>
      </c>
      <c r="J313" s="66">
        <f t="shared" si="118"/>
        <v>0</v>
      </c>
      <c r="K313" s="66">
        <f t="shared" si="119"/>
        <v>0</v>
      </c>
      <c r="L313" s="66">
        <f t="shared" si="120"/>
        <v>0</v>
      </c>
      <c r="M313" s="66">
        <f t="shared" si="121"/>
        <v>0</v>
      </c>
      <c r="N313" s="66">
        <f t="shared" si="122"/>
        <v>0</v>
      </c>
    </row>
    <row r="314" spans="1:14" s="118" customFormat="1" x14ac:dyDescent="0.3">
      <c r="A314" s="66" t="str">
        <f t="shared" si="109"/>
        <v>N/A</v>
      </c>
      <c r="B314" s="66">
        <f t="shared" si="110"/>
        <v>0</v>
      </c>
      <c r="C314" s="66">
        <f t="shared" si="111"/>
        <v>0</v>
      </c>
      <c r="D314" s="66">
        <f t="shared" si="112"/>
        <v>0</v>
      </c>
      <c r="E314" s="66">
        <f t="shared" si="113"/>
        <v>0</v>
      </c>
      <c r="F314" s="66">
        <f t="shared" si="114"/>
        <v>0</v>
      </c>
      <c r="G314" s="66">
        <f t="shared" si="115"/>
        <v>0</v>
      </c>
      <c r="H314" s="66">
        <f t="shared" si="116"/>
        <v>0</v>
      </c>
      <c r="I314" s="66">
        <f t="shared" si="117"/>
        <v>0</v>
      </c>
      <c r="J314" s="66">
        <f t="shared" si="118"/>
        <v>0</v>
      </c>
      <c r="K314" s="66">
        <f t="shared" si="119"/>
        <v>0</v>
      </c>
      <c r="L314" s="66">
        <f t="shared" si="120"/>
        <v>0</v>
      </c>
      <c r="M314" s="66">
        <f t="shared" si="121"/>
        <v>0</v>
      </c>
      <c r="N314" s="66">
        <f t="shared" si="122"/>
        <v>0</v>
      </c>
    </row>
    <row r="315" spans="1:14" s="118" customFormat="1" x14ac:dyDescent="0.3">
      <c r="A315" s="66" t="str">
        <f t="shared" si="109"/>
        <v>N/A</v>
      </c>
      <c r="B315" s="66">
        <f t="shared" si="110"/>
        <v>0</v>
      </c>
      <c r="C315" s="66">
        <f t="shared" si="111"/>
        <v>0</v>
      </c>
      <c r="D315" s="66">
        <f t="shared" si="112"/>
        <v>0</v>
      </c>
      <c r="E315" s="66">
        <f t="shared" si="113"/>
        <v>0</v>
      </c>
      <c r="F315" s="66">
        <f t="shared" si="114"/>
        <v>0</v>
      </c>
      <c r="G315" s="66">
        <f t="shared" si="115"/>
        <v>0</v>
      </c>
      <c r="H315" s="66">
        <f t="shared" si="116"/>
        <v>0</v>
      </c>
      <c r="I315" s="66">
        <f t="shared" si="117"/>
        <v>0</v>
      </c>
      <c r="J315" s="66">
        <f t="shared" si="118"/>
        <v>0</v>
      </c>
      <c r="K315" s="66">
        <f t="shared" si="119"/>
        <v>0</v>
      </c>
      <c r="L315" s="66">
        <f t="shared" si="120"/>
        <v>0</v>
      </c>
      <c r="M315" s="66">
        <f t="shared" si="121"/>
        <v>0</v>
      </c>
      <c r="N315" s="66">
        <f t="shared" si="122"/>
        <v>0</v>
      </c>
    </row>
    <row r="316" spans="1:14" s="118" customFormat="1" x14ac:dyDescent="0.3">
      <c r="A316" s="66" t="str">
        <f t="shared" si="109"/>
        <v>N/A</v>
      </c>
      <c r="B316" s="66">
        <f t="shared" si="110"/>
        <v>0</v>
      </c>
      <c r="C316" s="66">
        <f t="shared" si="111"/>
        <v>0</v>
      </c>
      <c r="D316" s="66">
        <f t="shared" si="112"/>
        <v>0</v>
      </c>
      <c r="E316" s="66">
        <f t="shared" si="113"/>
        <v>0</v>
      </c>
      <c r="F316" s="66">
        <f t="shared" si="114"/>
        <v>0</v>
      </c>
      <c r="G316" s="66">
        <f t="shared" si="115"/>
        <v>0</v>
      </c>
      <c r="H316" s="66">
        <f t="shared" si="116"/>
        <v>0</v>
      </c>
      <c r="I316" s="66">
        <f t="shared" si="117"/>
        <v>0</v>
      </c>
      <c r="J316" s="66">
        <f t="shared" si="118"/>
        <v>0</v>
      </c>
      <c r="K316" s="66">
        <f t="shared" si="119"/>
        <v>0</v>
      </c>
      <c r="L316" s="66">
        <f t="shared" si="120"/>
        <v>0</v>
      </c>
      <c r="M316" s="66">
        <f t="shared" si="121"/>
        <v>0</v>
      </c>
      <c r="N316" s="66">
        <f t="shared" si="122"/>
        <v>0</v>
      </c>
    </row>
    <row r="317" spans="1:14" s="118" customFormat="1" x14ac:dyDescent="0.3">
      <c r="A317" s="66" t="str">
        <f t="shared" si="109"/>
        <v>N/A</v>
      </c>
      <c r="B317" s="66">
        <f t="shared" si="110"/>
        <v>0</v>
      </c>
      <c r="C317" s="66">
        <f t="shared" si="111"/>
        <v>0</v>
      </c>
      <c r="D317" s="66">
        <f t="shared" si="112"/>
        <v>0</v>
      </c>
      <c r="E317" s="66">
        <f t="shared" si="113"/>
        <v>0</v>
      </c>
      <c r="F317" s="66">
        <f t="shared" si="114"/>
        <v>0</v>
      </c>
      <c r="G317" s="66">
        <f t="shared" si="115"/>
        <v>0</v>
      </c>
      <c r="H317" s="66">
        <f t="shared" si="116"/>
        <v>0</v>
      </c>
      <c r="I317" s="66">
        <f t="shared" si="117"/>
        <v>0</v>
      </c>
      <c r="J317" s="66">
        <f t="shared" si="118"/>
        <v>0</v>
      </c>
      <c r="K317" s="66">
        <f t="shared" si="119"/>
        <v>0</v>
      </c>
      <c r="L317" s="66">
        <f t="shared" si="120"/>
        <v>0</v>
      </c>
      <c r="M317" s="66">
        <f t="shared" si="121"/>
        <v>0</v>
      </c>
      <c r="N317" s="66">
        <f t="shared" si="122"/>
        <v>0</v>
      </c>
    </row>
    <row r="318" spans="1:14" s="118" customFormat="1" x14ac:dyDescent="0.3">
      <c r="A318" s="66" t="str">
        <f t="shared" si="109"/>
        <v>N/A</v>
      </c>
      <c r="B318" s="66">
        <f t="shared" si="110"/>
        <v>0</v>
      </c>
      <c r="C318" s="66">
        <f t="shared" si="111"/>
        <v>0</v>
      </c>
      <c r="D318" s="66">
        <f t="shared" si="112"/>
        <v>0</v>
      </c>
      <c r="E318" s="66">
        <f t="shared" si="113"/>
        <v>0</v>
      </c>
      <c r="F318" s="66">
        <f t="shared" si="114"/>
        <v>0</v>
      </c>
      <c r="G318" s="66">
        <f t="shared" si="115"/>
        <v>0</v>
      </c>
      <c r="H318" s="66">
        <f t="shared" si="116"/>
        <v>0</v>
      </c>
      <c r="I318" s="66">
        <f t="shared" si="117"/>
        <v>0</v>
      </c>
      <c r="J318" s="66">
        <f t="shared" si="118"/>
        <v>0</v>
      </c>
      <c r="K318" s="66">
        <f t="shared" si="119"/>
        <v>0</v>
      </c>
      <c r="L318" s="66">
        <f t="shared" si="120"/>
        <v>0</v>
      </c>
      <c r="M318" s="66">
        <f t="shared" si="121"/>
        <v>0</v>
      </c>
      <c r="N318" s="66">
        <f t="shared" si="122"/>
        <v>0</v>
      </c>
    </row>
    <row r="319" spans="1:14" s="118" customFormat="1" x14ac:dyDescent="0.3">
      <c r="A319" s="66" t="str">
        <f t="shared" si="109"/>
        <v>N/A</v>
      </c>
      <c r="B319" s="66">
        <f t="shared" si="110"/>
        <v>0</v>
      </c>
      <c r="C319" s="66">
        <f t="shared" si="111"/>
        <v>0</v>
      </c>
      <c r="D319" s="66">
        <f t="shared" si="112"/>
        <v>0</v>
      </c>
      <c r="E319" s="66">
        <f t="shared" si="113"/>
        <v>0</v>
      </c>
      <c r="F319" s="66">
        <f t="shared" si="114"/>
        <v>0</v>
      </c>
      <c r="G319" s="66">
        <f t="shared" si="115"/>
        <v>0</v>
      </c>
      <c r="H319" s="66">
        <f t="shared" si="116"/>
        <v>0</v>
      </c>
      <c r="I319" s="66">
        <f t="shared" si="117"/>
        <v>0</v>
      </c>
      <c r="J319" s="66">
        <f t="shared" si="118"/>
        <v>0</v>
      </c>
      <c r="K319" s="66">
        <f t="shared" si="119"/>
        <v>0</v>
      </c>
      <c r="L319" s="66">
        <f t="shared" si="120"/>
        <v>0</v>
      </c>
      <c r="M319" s="66">
        <f t="shared" si="121"/>
        <v>0</v>
      </c>
      <c r="N319" s="66">
        <f t="shared" si="122"/>
        <v>0</v>
      </c>
    </row>
    <row r="320" spans="1:14" s="118" customFormat="1" x14ac:dyDescent="0.3">
      <c r="A320" s="66" t="str">
        <f t="shared" si="109"/>
        <v>N/A</v>
      </c>
      <c r="B320" s="66">
        <f t="shared" si="110"/>
        <v>0</v>
      </c>
      <c r="C320" s="66">
        <f t="shared" si="111"/>
        <v>0</v>
      </c>
      <c r="D320" s="66">
        <f t="shared" si="112"/>
        <v>0</v>
      </c>
      <c r="E320" s="66">
        <f t="shared" si="113"/>
        <v>0</v>
      </c>
      <c r="F320" s="66">
        <f t="shared" si="114"/>
        <v>0</v>
      </c>
      <c r="G320" s="66">
        <f t="shared" si="115"/>
        <v>0</v>
      </c>
      <c r="H320" s="66">
        <f t="shared" si="116"/>
        <v>0</v>
      </c>
      <c r="I320" s="66">
        <f t="shared" si="117"/>
        <v>0</v>
      </c>
      <c r="J320" s="66">
        <f t="shared" si="118"/>
        <v>0</v>
      </c>
      <c r="K320" s="66">
        <f t="shared" si="119"/>
        <v>0</v>
      </c>
      <c r="L320" s="66">
        <f t="shared" si="120"/>
        <v>0</v>
      </c>
      <c r="M320" s="66">
        <f t="shared" si="121"/>
        <v>0</v>
      </c>
      <c r="N320" s="66">
        <f t="shared" si="122"/>
        <v>0</v>
      </c>
    </row>
    <row r="321" spans="1:14" s="118" customFormat="1" x14ac:dyDescent="0.3">
      <c r="A321" s="66" t="str">
        <f t="shared" si="109"/>
        <v>N/A</v>
      </c>
      <c r="B321" s="66">
        <f t="shared" si="110"/>
        <v>0</v>
      </c>
      <c r="C321" s="66">
        <f t="shared" si="111"/>
        <v>0</v>
      </c>
      <c r="D321" s="66">
        <f t="shared" si="112"/>
        <v>0</v>
      </c>
      <c r="E321" s="66">
        <f t="shared" si="113"/>
        <v>0</v>
      </c>
      <c r="F321" s="66">
        <f t="shared" si="114"/>
        <v>0</v>
      </c>
      <c r="G321" s="66">
        <f t="shared" si="115"/>
        <v>0</v>
      </c>
      <c r="H321" s="66">
        <f t="shared" si="116"/>
        <v>0</v>
      </c>
      <c r="I321" s="66">
        <f t="shared" si="117"/>
        <v>0</v>
      </c>
      <c r="J321" s="66">
        <f t="shared" si="118"/>
        <v>0</v>
      </c>
      <c r="K321" s="66">
        <f t="shared" si="119"/>
        <v>0</v>
      </c>
      <c r="L321" s="66">
        <f t="shared" si="120"/>
        <v>0</v>
      </c>
      <c r="M321" s="66">
        <f t="shared" si="121"/>
        <v>0</v>
      </c>
      <c r="N321" s="66">
        <f t="shared" si="122"/>
        <v>0</v>
      </c>
    </row>
    <row r="322" spans="1:14" s="118" customFormat="1" x14ac:dyDescent="0.3">
      <c r="A322" s="66" t="str">
        <f t="shared" si="109"/>
        <v>N/A</v>
      </c>
      <c r="B322" s="66">
        <f t="shared" si="110"/>
        <v>0</v>
      </c>
      <c r="C322" s="66">
        <f t="shared" si="111"/>
        <v>0</v>
      </c>
      <c r="D322" s="66">
        <f t="shared" si="112"/>
        <v>0</v>
      </c>
      <c r="E322" s="66">
        <f t="shared" si="113"/>
        <v>0</v>
      </c>
      <c r="F322" s="66">
        <f t="shared" si="114"/>
        <v>0</v>
      </c>
      <c r="G322" s="66">
        <f t="shared" si="115"/>
        <v>0</v>
      </c>
      <c r="H322" s="66">
        <f t="shared" si="116"/>
        <v>0</v>
      </c>
      <c r="I322" s="66">
        <f t="shared" si="117"/>
        <v>0</v>
      </c>
      <c r="J322" s="66">
        <f t="shared" si="118"/>
        <v>0</v>
      </c>
      <c r="K322" s="66">
        <f t="shared" si="119"/>
        <v>0</v>
      </c>
      <c r="L322" s="66">
        <f t="shared" si="120"/>
        <v>0</v>
      </c>
      <c r="M322" s="66">
        <f t="shared" si="121"/>
        <v>0</v>
      </c>
      <c r="N322" s="66">
        <f t="shared" si="122"/>
        <v>0</v>
      </c>
    </row>
    <row r="323" spans="1:14" s="118" customFormat="1" x14ac:dyDescent="0.3">
      <c r="A323" s="66" t="str">
        <f t="shared" si="109"/>
        <v>N/A</v>
      </c>
      <c r="B323" s="66">
        <f t="shared" si="110"/>
        <v>0</v>
      </c>
      <c r="C323" s="66">
        <f t="shared" si="111"/>
        <v>0</v>
      </c>
      <c r="D323" s="66">
        <f t="shared" si="112"/>
        <v>0</v>
      </c>
      <c r="E323" s="66">
        <f t="shared" si="113"/>
        <v>0</v>
      </c>
      <c r="F323" s="66">
        <f t="shared" si="114"/>
        <v>0</v>
      </c>
      <c r="G323" s="66">
        <f t="shared" si="115"/>
        <v>0</v>
      </c>
      <c r="H323" s="66">
        <f t="shared" si="116"/>
        <v>0</v>
      </c>
      <c r="I323" s="66">
        <f t="shared" si="117"/>
        <v>0</v>
      </c>
      <c r="J323" s="66">
        <f t="shared" si="118"/>
        <v>0</v>
      </c>
      <c r="K323" s="66">
        <f t="shared" si="119"/>
        <v>0</v>
      </c>
      <c r="L323" s="66">
        <f t="shared" si="120"/>
        <v>0</v>
      </c>
      <c r="M323" s="66">
        <f t="shared" si="121"/>
        <v>0</v>
      </c>
      <c r="N323" s="66">
        <f t="shared" si="122"/>
        <v>0</v>
      </c>
    </row>
    <row r="324" spans="1:14" s="132" customFormat="1" x14ac:dyDescent="0.3">
      <c r="A324" s="66" t="str">
        <f t="shared" si="109"/>
        <v>N/A</v>
      </c>
      <c r="B324" s="66">
        <f t="shared" ref="B324:B328" si="123">SUM(C324:N324)</f>
        <v>0</v>
      </c>
      <c r="C324" s="66">
        <f t="shared" si="111"/>
        <v>0</v>
      </c>
      <c r="D324" s="66">
        <f t="shared" si="112"/>
        <v>0</v>
      </c>
      <c r="E324" s="66">
        <f t="shared" si="113"/>
        <v>0</v>
      </c>
      <c r="F324" s="66">
        <f t="shared" si="114"/>
        <v>0</v>
      </c>
      <c r="G324" s="66">
        <f t="shared" si="115"/>
        <v>0</v>
      </c>
      <c r="H324" s="66">
        <f t="shared" si="116"/>
        <v>0</v>
      </c>
      <c r="I324" s="66">
        <f t="shared" si="117"/>
        <v>0</v>
      </c>
      <c r="J324" s="66">
        <f t="shared" si="118"/>
        <v>0</v>
      </c>
      <c r="K324" s="66">
        <f t="shared" si="119"/>
        <v>0</v>
      </c>
      <c r="L324" s="66">
        <f t="shared" si="120"/>
        <v>0</v>
      </c>
      <c r="M324" s="66">
        <f t="shared" si="121"/>
        <v>0</v>
      </c>
      <c r="N324" s="66">
        <f t="shared" si="122"/>
        <v>0</v>
      </c>
    </row>
    <row r="325" spans="1:14" s="132" customFormat="1" x14ac:dyDescent="0.3">
      <c r="A325" s="66" t="str">
        <f t="shared" si="109"/>
        <v>N/A</v>
      </c>
      <c r="B325" s="66">
        <f t="shared" si="123"/>
        <v>0</v>
      </c>
      <c r="C325" s="66">
        <f t="shared" si="111"/>
        <v>0</v>
      </c>
      <c r="D325" s="66">
        <f t="shared" si="112"/>
        <v>0</v>
      </c>
      <c r="E325" s="66">
        <f t="shared" si="113"/>
        <v>0</v>
      </c>
      <c r="F325" s="66">
        <f t="shared" si="114"/>
        <v>0</v>
      </c>
      <c r="G325" s="66">
        <f t="shared" si="115"/>
        <v>0</v>
      </c>
      <c r="H325" s="66">
        <f t="shared" si="116"/>
        <v>0</v>
      </c>
      <c r="I325" s="66">
        <f t="shared" si="117"/>
        <v>0</v>
      </c>
      <c r="J325" s="66">
        <f t="shared" si="118"/>
        <v>0</v>
      </c>
      <c r="K325" s="66">
        <f t="shared" si="119"/>
        <v>0</v>
      </c>
      <c r="L325" s="66">
        <f t="shared" si="120"/>
        <v>0</v>
      </c>
      <c r="M325" s="66">
        <f t="shared" si="121"/>
        <v>0</v>
      </c>
      <c r="N325" s="66">
        <f t="shared" si="122"/>
        <v>0</v>
      </c>
    </row>
    <row r="326" spans="1:14" s="118" customFormat="1" x14ac:dyDescent="0.3">
      <c r="A326" s="66" t="str">
        <f t="shared" si="109"/>
        <v>N/A</v>
      </c>
      <c r="B326" s="66">
        <f t="shared" si="123"/>
        <v>0</v>
      </c>
      <c r="C326" s="66">
        <f t="shared" si="111"/>
        <v>0</v>
      </c>
      <c r="D326" s="66">
        <f t="shared" si="112"/>
        <v>0</v>
      </c>
      <c r="E326" s="66">
        <f t="shared" si="113"/>
        <v>0</v>
      </c>
      <c r="F326" s="66">
        <f t="shared" si="114"/>
        <v>0</v>
      </c>
      <c r="G326" s="66">
        <f t="shared" si="115"/>
        <v>0</v>
      </c>
      <c r="H326" s="66">
        <f t="shared" si="116"/>
        <v>0</v>
      </c>
      <c r="I326" s="66">
        <f t="shared" si="117"/>
        <v>0</v>
      </c>
      <c r="J326" s="66">
        <f t="shared" si="118"/>
        <v>0</v>
      </c>
      <c r="K326" s="66">
        <f t="shared" si="119"/>
        <v>0</v>
      </c>
      <c r="L326" s="66">
        <f t="shared" si="120"/>
        <v>0</v>
      </c>
      <c r="M326" s="66">
        <f t="shared" si="121"/>
        <v>0</v>
      </c>
      <c r="N326" s="66">
        <f t="shared" si="122"/>
        <v>0</v>
      </c>
    </row>
    <row r="327" spans="1:14" s="118" customFormat="1" x14ac:dyDescent="0.3">
      <c r="A327" s="66" t="str">
        <f t="shared" si="109"/>
        <v>N/A</v>
      </c>
      <c r="B327" s="66">
        <f t="shared" si="123"/>
        <v>0</v>
      </c>
      <c r="C327" s="66">
        <f t="shared" si="111"/>
        <v>0</v>
      </c>
      <c r="D327" s="66">
        <f t="shared" si="112"/>
        <v>0</v>
      </c>
      <c r="E327" s="66">
        <f t="shared" si="113"/>
        <v>0</v>
      </c>
      <c r="F327" s="66">
        <f t="shared" si="114"/>
        <v>0</v>
      </c>
      <c r="G327" s="66">
        <f t="shared" si="115"/>
        <v>0</v>
      </c>
      <c r="H327" s="66">
        <f t="shared" si="116"/>
        <v>0</v>
      </c>
      <c r="I327" s="66">
        <f t="shared" si="117"/>
        <v>0</v>
      </c>
      <c r="J327" s="66">
        <f t="shared" si="118"/>
        <v>0</v>
      </c>
      <c r="K327" s="66">
        <f t="shared" si="119"/>
        <v>0</v>
      </c>
      <c r="L327" s="66">
        <f t="shared" si="120"/>
        <v>0</v>
      </c>
      <c r="M327" s="66">
        <f t="shared" si="121"/>
        <v>0</v>
      </c>
      <c r="N327" s="66">
        <f t="shared" si="122"/>
        <v>0</v>
      </c>
    </row>
    <row r="328" spans="1:14" s="118" customFormat="1" x14ac:dyDescent="0.3">
      <c r="A328" s="66" t="str">
        <f t="shared" si="109"/>
        <v>N/A</v>
      </c>
      <c r="B328" s="66">
        <f t="shared" si="123"/>
        <v>0</v>
      </c>
      <c r="C328" s="66">
        <f t="shared" si="111"/>
        <v>0</v>
      </c>
      <c r="D328" s="66">
        <f t="shared" si="112"/>
        <v>0</v>
      </c>
      <c r="E328" s="66">
        <f t="shared" si="113"/>
        <v>0</v>
      </c>
      <c r="F328" s="66">
        <f t="shared" si="114"/>
        <v>0</v>
      </c>
      <c r="G328" s="66">
        <f t="shared" si="115"/>
        <v>0</v>
      </c>
      <c r="H328" s="66">
        <f t="shared" si="116"/>
        <v>0</v>
      </c>
      <c r="I328" s="66">
        <f t="shared" si="117"/>
        <v>0</v>
      </c>
      <c r="J328" s="66">
        <f t="shared" si="118"/>
        <v>0</v>
      </c>
      <c r="K328" s="66">
        <f t="shared" si="119"/>
        <v>0</v>
      </c>
      <c r="L328" s="66">
        <f t="shared" si="120"/>
        <v>0</v>
      </c>
      <c r="M328" s="66">
        <f t="shared" si="121"/>
        <v>0</v>
      </c>
      <c r="N328" s="66">
        <f t="shared" si="122"/>
        <v>0</v>
      </c>
    </row>
    <row r="329" spans="1:14" s="118" customFormat="1" x14ac:dyDescent="0.3">
      <c r="A329" s="122" t="s">
        <v>190</v>
      </c>
      <c r="B329" s="66">
        <f t="shared" si="94"/>
        <v>0</v>
      </c>
      <c r="C329" s="65">
        <f t="shared" ref="C329:N329" si="124">SUM(C277:C328)</f>
        <v>0</v>
      </c>
      <c r="D329" s="65">
        <f t="shared" si="124"/>
        <v>0</v>
      </c>
      <c r="E329" s="65">
        <f t="shared" si="124"/>
        <v>0</v>
      </c>
      <c r="F329" s="65">
        <f t="shared" si="124"/>
        <v>0</v>
      </c>
      <c r="G329" s="65">
        <f t="shared" si="124"/>
        <v>0</v>
      </c>
      <c r="H329" s="65">
        <f t="shared" si="124"/>
        <v>0</v>
      </c>
      <c r="I329" s="65">
        <f t="shared" si="124"/>
        <v>0</v>
      </c>
      <c r="J329" s="65">
        <f t="shared" si="124"/>
        <v>0</v>
      </c>
      <c r="K329" s="65">
        <f t="shared" si="124"/>
        <v>0</v>
      </c>
      <c r="L329" s="65">
        <f t="shared" si="124"/>
        <v>0</v>
      </c>
      <c r="M329" s="65">
        <f t="shared" si="124"/>
        <v>0</v>
      </c>
      <c r="N329" s="65">
        <f t="shared" si="124"/>
        <v>0</v>
      </c>
    </row>
    <row r="330" spans="1:14" x14ac:dyDescent="0.3">
      <c r="C330" s="77"/>
      <c r="D330" s="77"/>
    </row>
    <row r="331" spans="1:14" x14ac:dyDescent="0.3">
      <c r="C331" s="77"/>
      <c r="D331" s="77"/>
    </row>
    <row r="332" spans="1:14" x14ac:dyDescent="0.3">
      <c r="C332" s="77"/>
      <c r="D332" s="77"/>
    </row>
    <row r="333" spans="1:14" x14ac:dyDescent="0.3">
      <c r="C333" s="77"/>
      <c r="D333" s="77"/>
    </row>
    <row r="334" spans="1:14" x14ac:dyDescent="0.3">
      <c r="C334" s="77"/>
      <c r="D334" s="77"/>
    </row>
    <row r="335" spans="1:14" x14ac:dyDescent="0.3">
      <c r="C335" s="77"/>
      <c r="D335" s="77"/>
    </row>
    <row r="336" spans="1:14" x14ac:dyDescent="0.3">
      <c r="C336" s="77"/>
      <c r="D336" s="77"/>
    </row>
    <row r="337" spans="3:4" x14ac:dyDescent="0.3">
      <c r="C337" s="77"/>
      <c r="D337" s="77"/>
    </row>
    <row r="338" spans="3:4" x14ac:dyDescent="0.3">
      <c r="C338" s="77"/>
      <c r="D338" s="77"/>
    </row>
    <row r="339" spans="3:4" x14ac:dyDescent="0.3">
      <c r="C339" s="77"/>
      <c r="D339" s="77"/>
    </row>
    <row r="340" spans="3:4" x14ac:dyDescent="0.3">
      <c r="C340" s="77"/>
      <c r="D340" s="77"/>
    </row>
    <row r="341" spans="3:4" x14ac:dyDescent="0.3">
      <c r="C341" s="77"/>
      <c r="D341" s="77"/>
    </row>
    <row r="342" spans="3:4" x14ac:dyDescent="0.3">
      <c r="C342" s="77"/>
      <c r="D342" s="77"/>
    </row>
    <row r="343" spans="3:4" x14ac:dyDescent="0.3">
      <c r="C343" s="77"/>
      <c r="D343" s="77"/>
    </row>
    <row r="344" spans="3:4" x14ac:dyDescent="0.3">
      <c r="C344" s="77"/>
      <c r="D344" s="77"/>
    </row>
    <row r="345" spans="3:4" x14ac:dyDescent="0.3">
      <c r="C345" s="77"/>
      <c r="D345" s="77"/>
    </row>
    <row r="346" spans="3:4" x14ac:dyDescent="0.3">
      <c r="C346" s="77"/>
      <c r="D346" s="77"/>
    </row>
    <row r="347" spans="3:4" x14ac:dyDescent="0.3">
      <c r="C347" s="77"/>
      <c r="D347" s="77"/>
    </row>
    <row r="348" spans="3:4" x14ac:dyDescent="0.3">
      <c r="C348" s="77"/>
      <c r="D348" s="77"/>
    </row>
    <row r="349" spans="3:4" x14ac:dyDescent="0.3">
      <c r="C349" s="77"/>
      <c r="D349" s="77"/>
    </row>
    <row r="350" spans="3:4" x14ac:dyDescent="0.3">
      <c r="C350" s="77"/>
      <c r="D350" s="77"/>
    </row>
    <row r="351" spans="3:4" x14ac:dyDescent="0.3">
      <c r="C351" s="77"/>
      <c r="D351" s="77"/>
    </row>
  </sheetData>
  <sheetProtection sheet="1" objects="1" scenarios="1" selectLockedCells="1"/>
  <mergeCells count="6">
    <mergeCell ref="A55:N55"/>
    <mergeCell ref="C220:D220"/>
    <mergeCell ref="A1:M1"/>
    <mergeCell ref="C275:D275"/>
    <mergeCell ref="A275:A276"/>
    <mergeCell ref="A220:A221"/>
  </mergeCells>
  <dataValidations xWindow="1359" yWindow="328" count="3">
    <dataValidation type="list" allowBlank="1" showInputMessage="1" showErrorMessage="1" errorTitle="Error!" error="Must enter N or Y" promptTitle="Siren-Related Cost?" prompt="Select N for NO or Y for YES" sqref="M3:M54" xr:uid="{00000000-0002-0000-0200-000000000000}">
      <formula1>$O$3:$O$4</formula1>
    </dataValidation>
    <dataValidation type="list" showInputMessage="1" showErrorMessage="1" errorTitle="Error!" error="Must select Y or N" promptTitle="Applicable Object Class" prompt="Select Y if this travel is for an NTHMP CC member, Grant PI, or to do work on a task._x000a_Select N if this travel is for anything else, including workshops, training, and stakeholders meetings." sqref="N3:N54" xr:uid="{00000000-0002-0000-0200-000001000000}">
      <formula1>$O$3:$O$4</formula1>
    </dataValidation>
    <dataValidation type="whole" allowBlank="1" showInputMessage="1" showErrorMessage="1" promptTitle="Task number?" prompt="Enter number between 1 and 12" sqref="B3:B54" xr:uid="{00000000-0002-0000-0200-000002000000}">
      <formula1>1</formula1>
      <formula2>12</formula2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"/>
  <sheetViews>
    <sheetView topLeftCell="A31" workbookViewId="0">
      <selection sqref="A1:F1"/>
    </sheetView>
  </sheetViews>
  <sheetFormatPr defaultColWidth="8.88671875" defaultRowHeight="14.4" x14ac:dyDescent="0.3"/>
  <cols>
    <col min="1" max="1" width="8.88671875" style="55"/>
    <col min="2" max="2" width="55" style="55" customWidth="1"/>
    <col min="3" max="3" width="15.88671875" style="55" customWidth="1"/>
    <col min="4" max="4" width="12.44140625" style="55" customWidth="1"/>
    <col min="5" max="5" width="19.109375" style="55" customWidth="1"/>
    <col min="6" max="6" width="13" style="55" customWidth="1"/>
    <col min="7" max="7" width="14.44140625" style="55" customWidth="1"/>
    <col min="8" max="8" width="13.88671875" style="55" customWidth="1"/>
    <col min="9" max="9" width="14.44140625" style="55" customWidth="1"/>
    <col min="10" max="10" width="14.33203125" style="55" customWidth="1"/>
    <col min="11" max="11" width="14.109375" style="55" customWidth="1"/>
    <col min="12" max="12" width="14.5546875" style="55" customWidth="1"/>
    <col min="13" max="13" width="14.109375" style="55" customWidth="1"/>
    <col min="14" max="14" width="14.88671875" style="55" customWidth="1"/>
    <col min="15" max="16384" width="8.88671875" style="55"/>
  </cols>
  <sheetData>
    <row r="1" spans="1:15" ht="14.55" x14ac:dyDescent="0.4">
      <c r="A1" s="170" t="s">
        <v>95</v>
      </c>
      <c r="B1" s="170"/>
      <c r="C1" s="170"/>
      <c r="D1" s="170"/>
      <c r="E1" s="170"/>
      <c r="F1" s="170"/>
    </row>
    <row r="2" spans="1:15" ht="28.8" customHeight="1" x14ac:dyDescent="0.4">
      <c r="A2" s="51" t="s">
        <v>50</v>
      </c>
      <c r="B2" s="51" t="s">
        <v>51</v>
      </c>
      <c r="C2" s="52" t="s">
        <v>30</v>
      </c>
      <c r="D2" s="52" t="s">
        <v>129</v>
      </c>
      <c r="E2" s="52" t="s">
        <v>48</v>
      </c>
      <c r="F2" s="51" t="s">
        <v>49</v>
      </c>
      <c r="G2" s="67" t="s">
        <v>10</v>
      </c>
      <c r="H2" s="99"/>
      <c r="I2" s="99"/>
      <c r="J2" s="99"/>
      <c r="K2" s="99"/>
      <c r="L2" s="99"/>
      <c r="M2" s="99"/>
      <c r="N2" s="99"/>
      <c r="O2" s="79"/>
    </row>
    <row r="3" spans="1:15" ht="14.55" x14ac:dyDescent="0.4">
      <c r="A3" s="80">
        <v>1</v>
      </c>
      <c r="C3" s="81"/>
      <c r="D3" s="80" t="s">
        <v>143</v>
      </c>
      <c r="E3" s="57">
        <v>0</v>
      </c>
      <c r="F3" s="56">
        <v>0</v>
      </c>
      <c r="G3" s="65">
        <f t="shared" ref="G3:G12" si="0">E3*F3</f>
        <v>0</v>
      </c>
      <c r="H3" s="78" t="s">
        <v>175</v>
      </c>
      <c r="I3" s="99"/>
      <c r="J3" s="99"/>
      <c r="K3" s="99"/>
      <c r="L3" s="99"/>
      <c r="M3" s="99"/>
      <c r="N3" s="99"/>
      <c r="O3" s="79"/>
    </row>
    <row r="4" spans="1:15" ht="14.55" x14ac:dyDescent="0.4">
      <c r="A4" s="80">
        <v>2</v>
      </c>
      <c r="C4" s="81"/>
      <c r="D4" s="80" t="s">
        <v>143</v>
      </c>
      <c r="E4" s="57">
        <v>0</v>
      </c>
      <c r="F4" s="56">
        <v>0</v>
      </c>
      <c r="G4" s="65">
        <f t="shared" si="0"/>
        <v>0</v>
      </c>
      <c r="H4" s="78" t="s">
        <v>143</v>
      </c>
      <c r="I4" s="99"/>
      <c r="J4" s="99"/>
      <c r="K4" s="99"/>
      <c r="L4" s="99"/>
      <c r="M4" s="99"/>
      <c r="N4" s="99"/>
      <c r="O4" s="79"/>
    </row>
    <row r="5" spans="1:15" ht="14.55" x14ac:dyDescent="0.4">
      <c r="A5" s="80">
        <v>3</v>
      </c>
      <c r="C5" s="81"/>
      <c r="D5" s="80" t="s">
        <v>143</v>
      </c>
      <c r="E5" s="57">
        <v>0</v>
      </c>
      <c r="F5" s="56">
        <v>0</v>
      </c>
      <c r="G5" s="65">
        <f t="shared" si="0"/>
        <v>0</v>
      </c>
      <c r="H5" s="99"/>
      <c r="I5" s="99"/>
      <c r="J5" s="99"/>
      <c r="K5" s="99"/>
      <c r="L5" s="99"/>
      <c r="M5" s="99"/>
      <c r="N5" s="99"/>
      <c r="O5" s="79"/>
    </row>
    <row r="6" spans="1:15" ht="14.55" x14ac:dyDescent="0.4">
      <c r="A6" s="80">
        <v>4</v>
      </c>
      <c r="C6" s="81"/>
      <c r="D6" s="80" t="s">
        <v>143</v>
      </c>
      <c r="E6" s="57">
        <v>0</v>
      </c>
      <c r="F6" s="56">
        <v>0</v>
      </c>
      <c r="G6" s="65">
        <f t="shared" si="0"/>
        <v>0</v>
      </c>
      <c r="H6" s="99"/>
      <c r="I6" s="99"/>
      <c r="J6" s="99"/>
      <c r="K6" s="99"/>
      <c r="L6" s="99"/>
      <c r="M6" s="99"/>
      <c r="N6" s="99"/>
      <c r="O6" s="79"/>
    </row>
    <row r="7" spans="1:15" ht="14.55" x14ac:dyDescent="0.4">
      <c r="A7" s="80">
        <v>5</v>
      </c>
      <c r="C7" s="81"/>
      <c r="D7" s="80" t="s">
        <v>143</v>
      </c>
      <c r="E7" s="57">
        <v>0</v>
      </c>
      <c r="F7" s="56">
        <v>0</v>
      </c>
      <c r="G7" s="65">
        <f t="shared" si="0"/>
        <v>0</v>
      </c>
      <c r="H7" s="99"/>
      <c r="I7" s="99"/>
      <c r="J7" s="99"/>
      <c r="K7" s="99"/>
      <c r="L7" s="99"/>
      <c r="M7" s="99"/>
      <c r="N7" s="99"/>
      <c r="O7" s="79"/>
    </row>
    <row r="8" spans="1:15" ht="14.55" x14ac:dyDescent="0.4">
      <c r="A8" s="80">
        <v>6</v>
      </c>
      <c r="C8" s="81"/>
      <c r="D8" s="80" t="s">
        <v>143</v>
      </c>
      <c r="E8" s="57">
        <v>0</v>
      </c>
      <c r="F8" s="56">
        <v>0</v>
      </c>
      <c r="G8" s="65">
        <f t="shared" si="0"/>
        <v>0</v>
      </c>
      <c r="H8" s="99"/>
      <c r="I8" s="99"/>
      <c r="J8" s="99"/>
      <c r="K8" s="99"/>
      <c r="L8" s="99"/>
      <c r="M8" s="99"/>
      <c r="N8" s="99"/>
      <c r="O8" s="79"/>
    </row>
    <row r="9" spans="1:15" ht="14.55" x14ac:dyDescent="0.4">
      <c r="A9" s="80">
        <v>7</v>
      </c>
      <c r="C9" s="81"/>
      <c r="D9" s="80" t="s">
        <v>143</v>
      </c>
      <c r="E9" s="57">
        <v>0</v>
      </c>
      <c r="F9" s="56">
        <v>0</v>
      </c>
      <c r="G9" s="65">
        <f t="shared" si="0"/>
        <v>0</v>
      </c>
      <c r="H9" s="99"/>
      <c r="I9" s="99"/>
      <c r="J9" s="99"/>
      <c r="K9" s="99"/>
      <c r="L9" s="99"/>
      <c r="M9" s="99"/>
      <c r="N9" s="99"/>
      <c r="O9" s="79"/>
    </row>
    <row r="10" spans="1:15" ht="14.55" x14ac:dyDescent="0.4">
      <c r="A10" s="80">
        <v>8</v>
      </c>
      <c r="C10" s="81"/>
      <c r="D10" s="80" t="s">
        <v>143</v>
      </c>
      <c r="E10" s="57">
        <v>0</v>
      </c>
      <c r="F10" s="56">
        <v>0</v>
      </c>
      <c r="G10" s="65">
        <f t="shared" si="0"/>
        <v>0</v>
      </c>
      <c r="H10" s="99"/>
      <c r="I10" s="99"/>
      <c r="J10" s="99"/>
      <c r="K10" s="99"/>
      <c r="L10" s="99"/>
      <c r="M10" s="99"/>
      <c r="N10" s="99"/>
      <c r="O10" s="79"/>
    </row>
    <row r="11" spans="1:15" ht="14.55" x14ac:dyDescent="0.4">
      <c r="A11" s="80">
        <v>9</v>
      </c>
      <c r="C11" s="81"/>
      <c r="D11" s="80" t="s">
        <v>143</v>
      </c>
      <c r="E11" s="57">
        <v>0</v>
      </c>
      <c r="F11" s="56">
        <v>0</v>
      </c>
      <c r="G11" s="65">
        <f t="shared" si="0"/>
        <v>0</v>
      </c>
      <c r="H11" s="99"/>
      <c r="I11" s="99"/>
      <c r="J11" s="99"/>
      <c r="K11" s="99"/>
      <c r="L11" s="99"/>
      <c r="M11" s="99"/>
      <c r="N11" s="99"/>
      <c r="O11" s="79"/>
    </row>
    <row r="12" spans="1:15" ht="14.55" x14ac:dyDescent="0.4">
      <c r="A12" s="80">
        <v>10</v>
      </c>
      <c r="C12" s="81"/>
      <c r="D12" s="80" t="s">
        <v>143</v>
      </c>
      <c r="E12" s="57">
        <v>0</v>
      </c>
      <c r="F12" s="56">
        <v>0</v>
      </c>
      <c r="G12" s="65">
        <f t="shared" si="0"/>
        <v>0</v>
      </c>
      <c r="H12" s="99"/>
      <c r="I12" s="99"/>
      <c r="J12" s="99"/>
      <c r="K12" s="99"/>
      <c r="L12" s="99"/>
      <c r="M12" s="99"/>
      <c r="N12" s="99"/>
      <c r="O12" s="79"/>
    </row>
    <row r="13" spans="1:15" ht="14.55" x14ac:dyDescent="0.4">
      <c r="A13" s="61"/>
      <c r="B13" s="61"/>
      <c r="C13" s="61"/>
      <c r="D13" s="61"/>
      <c r="E13" s="86"/>
      <c r="F13" s="96" t="s">
        <v>9</v>
      </c>
      <c r="G13" s="66">
        <f>SUM(G3:G12)</f>
        <v>0</v>
      </c>
      <c r="H13" s="99"/>
      <c r="I13" s="99"/>
      <c r="J13" s="99"/>
      <c r="K13" s="99"/>
      <c r="L13" s="99"/>
      <c r="M13" s="99"/>
      <c r="N13" s="99"/>
      <c r="O13" s="79"/>
    </row>
    <row r="14" spans="1:15" s="77" customFormat="1" ht="14.55" x14ac:dyDescent="0.4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93"/>
      <c r="N14" s="93"/>
    </row>
    <row r="15" spans="1:15" ht="14.55" x14ac:dyDescent="0.4">
      <c r="A15" s="61"/>
      <c r="B15" s="62" t="s">
        <v>10</v>
      </c>
      <c r="C15" s="62" t="s">
        <v>11</v>
      </c>
      <c r="D15" s="62" t="s">
        <v>12</v>
      </c>
      <c r="E15" s="62" t="s">
        <v>13</v>
      </c>
      <c r="F15" s="62" t="s">
        <v>14</v>
      </c>
      <c r="G15" s="62" t="s">
        <v>15</v>
      </c>
      <c r="H15" s="62" t="s">
        <v>16</v>
      </c>
      <c r="I15" s="62" t="s">
        <v>17</v>
      </c>
      <c r="J15" s="62" t="s">
        <v>18</v>
      </c>
      <c r="K15" s="62" t="s">
        <v>19</v>
      </c>
      <c r="L15" s="62" t="s">
        <v>20</v>
      </c>
      <c r="M15" s="62" t="s">
        <v>21</v>
      </c>
      <c r="N15" s="62" t="s">
        <v>22</v>
      </c>
    </row>
    <row r="16" spans="1:15" ht="14.55" x14ac:dyDescent="0.4">
      <c r="A16" s="61">
        <f t="shared" ref="A16:A25" si="1">A3</f>
        <v>1</v>
      </c>
      <c r="B16" s="66">
        <f>SUM(C16:N16)</f>
        <v>0</v>
      </c>
      <c r="C16" s="65">
        <f t="shared" ref="C16:C25" si="2">IF($C3=1,$G3,0)</f>
        <v>0</v>
      </c>
      <c r="D16" s="65">
        <f t="shared" ref="D16:D25" si="3">IF($C3=2,$G3,0)</f>
        <v>0</v>
      </c>
      <c r="E16" s="65">
        <f t="shared" ref="E16:E25" si="4">IF($C3=3,$G3,0)</f>
        <v>0</v>
      </c>
      <c r="F16" s="65">
        <f t="shared" ref="F16:F25" si="5">IF($C3=4,$G3,0)</f>
        <v>0</v>
      </c>
      <c r="G16" s="65">
        <f t="shared" ref="G16:G25" si="6">IF($C3=5,$G3,0)</f>
        <v>0</v>
      </c>
      <c r="H16" s="65">
        <f t="shared" ref="H16:H25" si="7">IF($C3=6,$G3,0)</f>
        <v>0</v>
      </c>
      <c r="I16" s="65">
        <f t="shared" ref="I16:I25" si="8">IF($C3=7,$G3,0)</f>
        <v>0</v>
      </c>
      <c r="J16" s="65">
        <f t="shared" ref="J16:J25" si="9">IF($C3=8,$G3,0)</f>
        <v>0</v>
      </c>
      <c r="K16" s="65">
        <f t="shared" ref="K16:K25" si="10">IF($C3=9,$G3,0)</f>
        <v>0</v>
      </c>
      <c r="L16" s="65">
        <f t="shared" ref="L16:L25" si="11">IF($C3=10,$G3,0)</f>
        <v>0</v>
      </c>
      <c r="M16" s="65">
        <f t="shared" ref="M16:M25" si="12">IF($C3=11,$G3,0)</f>
        <v>0</v>
      </c>
      <c r="N16" s="65">
        <f t="shared" ref="N16:N25" si="13">IF($C3=12,$G3,0)</f>
        <v>0</v>
      </c>
    </row>
    <row r="17" spans="1:14" ht="14.55" x14ac:dyDescent="0.4">
      <c r="A17" s="61">
        <f t="shared" si="1"/>
        <v>2</v>
      </c>
      <c r="B17" s="66">
        <f t="shared" ref="B17:B25" si="14">SUM(C17:N17)</f>
        <v>0</v>
      </c>
      <c r="C17" s="65">
        <f t="shared" si="2"/>
        <v>0</v>
      </c>
      <c r="D17" s="65">
        <f t="shared" si="3"/>
        <v>0</v>
      </c>
      <c r="E17" s="65">
        <f t="shared" si="4"/>
        <v>0</v>
      </c>
      <c r="F17" s="65">
        <f t="shared" si="5"/>
        <v>0</v>
      </c>
      <c r="G17" s="65">
        <f t="shared" si="6"/>
        <v>0</v>
      </c>
      <c r="H17" s="65">
        <f t="shared" si="7"/>
        <v>0</v>
      </c>
      <c r="I17" s="65">
        <f t="shared" si="8"/>
        <v>0</v>
      </c>
      <c r="J17" s="65">
        <f t="shared" si="9"/>
        <v>0</v>
      </c>
      <c r="K17" s="65">
        <f t="shared" si="10"/>
        <v>0</v>
      </c>
      <c r="L17" s="65">
        <f t="shared" si="11"/>
        <v>0</v>
      </c>
      <c r="M17" s="65">
        <f t="shared" si="12"/>
        <v>0</v>
      </c>
      <c r="N17" s="65">
        <f t="shared" si="13"/>
        <v>0</v>
      </c>
    </row>
    <row r="18" spans="1:14" ht="14.55" x14ac:dyDescent="0.4">
      <c r="A18" s="61">
        <f t="shared" si="1"/>
        <v>3</v>
      </c>
      <c r="B18" s="66">
        <f t="shared" si="14"/>
        <v>0</v>
      </c>
      <c r="C18" s="65">
        <f t="shared" si="2"/>
        <v>0</v>
      </c>
      <c r="D18" s="65">
        <f t="shared" si="3"/>
        <v>0</v>
      </c>
      <c r="E18" s="65">
        <f t="shared" si="4"/>
        <v>0</v>
      </c>
      <c r="F18" s="65">
        <f t="shared" si="5"/>
        <v>0</v>
      </c>
      <c r="G18" s="65">
        <f t="shared" si="6"/>
        <v>0</v>
      </c>
      <c r="H18" s="65">
        <f t="shared" si="7"/>
        <v>0</v>
      </c>
      <c r="I18" s="65">
        <f t="shared" si="8"/>
        <v>0</v>
      </c>
      <c r="J18" s="65">
        <f t="shared" si="9"/>
        <v>0</v>
      </c>
      <c r="K18" s="65">
        <f t="shared" si="10"/>
        <v>0</v>
      </c>
      <c r="L18" s="65">
        <f t="shared" si="11"/>
        <v>0</v>
      </c>
      <c r="M18" s="65">
        <f t="shared" si="12"/>
        <v>0</v>
      </c>
      <c r="N18" s="65">
        <f t="shared" si="13"/>
        <v>0</v>
      </c>
    </row>
    <row r="19" spans="1:14" ht="14.55" x14ac:dyDescent="0.4">
      <c r="A19" s="61">
        <f t="shared" si="1"/>
        <v>4</v>
      </c>
      <c r="B19" s="66">
        <f t="shared" si="14"/>
        <v>0</v>
      </c>
      <c r="C19" s="65">
        <f t="shared" si="2"/>
        <v>0</v>
      </c>
      <c r="D19" s="65">
        <f t="shared" si="3"/>
        <v>0</v>
      </c>
      <c r="E19" s="65">
        <f t="shared" si="4"/>
        <v>0</v>
      </c>
      <c r="F19" s="65">
        <f t="shared" si="5"/>
        <v>0</v>
      </c>
      <c r="G19" s="65">
        <f t="shared" si="6"/>
        <v>0</v>
      </c>
      <c r="H19" s="65">
        <f t="shared" si="7"/>
        <v>0</v>
      </c>
      <c r="I19" s="65">
        <f t="shared" si="8"/>
        <v>0</v>
      </c>
      <c r="J19" s="65">
        <f t="shared" si="9"/>
        <v>0</v>
      </c>
      <c r="K19" s="65">
        <f t="shared" si="10"/>
        <v>0</v>
      </c>
      <c r="L19" s="65">
        <f t="shared" si="11"/>
        <v>0</v>
      </c>
      <c r="M19" s="65">
        <f t="shared" si="12"/>
        <v>0</v>
      </c>
      <c r="N19" s="65">
        <f t="shared" si="13"/>
        <v>0</v>
      </c>
    </row>
    <row r="20" spans="1:14" ht="14.55" x14ac:dyDescent="0.4">
      <c r="A20" s="61">
        <f t="shared" si="1"/>
        <v>5</v>
      </c>
      <c r="B20" s="66">
        <f t="shared" si="14"/>
        <v>0</v>
      </c>
      <c r="C20" s="65">
        <f t="shared" si="2"/>
        <v>0</v>
      </c>
      <c r="D20" s="65">
        <f t="shared" si="3"/>
        <v>0</v>
      </c>
      <c r="E20" s="65">
        <f t="shared" si="4"/>
        <v>0</v>
      </c>
      <c r="F20" s="65">
        <f t="shared" si="5"/>
        <v>0</v>
      </c>
      <c r="G20" s="65">
        <f t="shared" si="6"/>
        <v>0</v>
      </c>
      <c r="H20" s="65">
        <f t="shared" si="7"/>
        <v>0</v>
      </c>
      <c r="I20" s="65">
        <f t="shared" si="8"/>
        <v>0</v>
      </c>
      <c r="J20" s="65">
        <f t="shared" si="9"/>
        <v>0</v>
      </c>
      <c r="K20" s="65">
        <f t="shared" si="10"/>
        <v>0</v>
      </c>
      <c r="L20" s="65">
        <f t="shared" si="11"/>
        <v>0</v>
      </c>
      <c r="M20" s="65">
        <f t="shared" si="12"/>
        <v>0</v>
      </c>
      <c r="N20" s="65">
        <f t="shared" si="13"/>
        <v>0</v>
      </c>
    </row>
    <row r="21" spans="1:14" ht="14.55" x14ac:dyDescent="0.4">
      <c r="A21" s="61">
        <f t="shared" si="1"/>
        <v>6</v>
      </c>
      <c r="B21" s="66">
        <f t="shared" si="14"/>
        <v>0</v>
      </c>
      <c r="C21" s="65">
        <f t="shared" si="2"/>
        <v>0</v>
      </c>
      <c r="D21" s="65">
        <f t="shared" si="3"/>
        <v>0</v>
      </c>
      <c r="E21" s="65">
        <f t="shared" si="4"/>
        <v>0</v>
      </c>
      <c r="F21" s="65">
        <f t="shared" si="5"/>
        <v>0</v>
      </c>
      <c r="G21" s="65">
        <f t="shared" si="6"/>
        <v>0</v>
      </c>
      <c r="H21" s="65">
        <f t="shared" si="7"/>
        <v>0</v>
      </c>
      <c r="I21" s="65">
        <f t="shared" si="8"/>
        <v>0</v>
      </c>
      <c r="J21" s="65">
        <f t="shared" si="9"/>
        <v>0</v>
      </c>
      <c r="K21" s="65">
        <f t="shared" si="10"/>
        <v>0</v>
      </c>
      <c r="L21" s="65">
        <f t="shared" si="11"/>
        <v>0</v>
      </c>
      <c r="M21" s="65">
        <f t="shared" si="12"/>
        <v>0</v>
      </c>
      <c r="N21" s="65">
        <f t="shared" si="13"/>
        <v>0</v>
      </c>
    </row>
    <row r="22" spans="1:14" ht="14.55" x14ac:dyDescent="0.4">
      <c r="A22" s="61">
        <f t="shared" si="1"/>
        <v>7</v>
      </c>
      <c r="B22" s="66">
        <f t="shared" si="14"/>
        <v>0</v>
      </c>
      <c r="C22" s="65">
        <f t="shared" si="2"/>
        <v>0</v>
      </c>
      <c r="D22" s="65">
        <f t="shared" si="3"/>
        <v>0</v>
      </c>
      <c r="E22" s="65">
        <f t="shared" si="4"/>
        <v>0</v>
      </c>
      <c r="F22" s="65">
        <f t="shared" si="5"/>
        <v>0</v>
      </c>
      <c r="G22" s="65">
        <f t="shared" si="6"/>
        <v>0</v>
      </c>
      <c r="H22" s="65">
        <f t="shared" si="7"/>
        <v>0</v>
      </c>
      <c r="I22" s="65">
        <f t="shared" si="8"/>
        <v>0</v>
      </c>
      <c r="J22" s="65">
        <f t="shared" si="9"/>
        <v>0</v>
      </c>
      <c r="K22" s="65">
        <f t="shared" si="10"/>
        <v>0</v>
      </c>
      <c r="L22" s="65">
        <f t="shared" si="11"/>
        <v>0</v>
      </c>
      <c r="M22" s="65">
        <f t="shared" si="12"/>
        <v>0</v>
      </c>
      <c r="N22" s="65">
        <f t="shared" si="13"/>
        <v>0</v>
      </c>
    </row>
    <row r="23" spans="1:14" ht="14.55" x14ac:dyDescent="0.4">
      <c r="A23" s="61">
        <f t="shared" si="1"/>
        <v>8</v>
      </c>
      <c r="B23" s="66">
        <f t="shared" si="14"/>
        <v>0</v>
      </c>
      <c r="C23" s="65">
        <f t="shared" si="2"/>
        <v>0</v>
      </c>
      <c r="D23" s="65">
        <f t="shared" si="3"/>
        <v>0</v>
      </c>
      <c r="E23" s="65">
        <f t="shared" si="4"/>
        <v>0</v>
      </c>
      <c r="F23" s="65">
        <f t="shared" si="5"/>
        <v>0</v>
      </c>
      <c r="G23" s="65">
        <f t="shared" si="6"/>
        <v>0</v>
      </c>
      <c r="H23" s="65">
        <f t="shared" si="7"/>
        <v>0</v>
      </c>
      <c r="I23" s="65">
        <f t="shared" si="8"/>
        <v>0</v>
      </c>
      <c r="J23" s="65">
        <f t="shared" si="9"/>
        <v>0</v>
      </c>
      <c r="K23" s="65">
        <f t="shared" si="10"/>
        <v>0</v>
      </c>
      <c r="L23" s="65">
        <f t="shared" si="11"/>
        <v>0</v>
      </c>
      <c r="M23" s="65">
        <f t="shared" si="12"/>
        <v>0</v>
      </c>
      <c r="N23" s="65">
        <f t="shared" si="13"/>
        <v>0</v>
      </c>
    </row>
    <row r="24" spans="1:14" x14ac:dyDescent="0.3">
      <c r="A24" s="61">
        <f t="shared" si="1"/>
        <v>9</v>
      </c>
      <c r="B24" s="66">
        <f t="shared" si="14"/>
        <v>0</v>
      </c>
      <c r="C24" s="65">
        <f t="shared" si="2"/>
        <v>0</v>
      </c>
      <c r="D24" s="65">
        <f t="shared" si="3"/>
        <v>0</v>
      </c>
      <c r="E24" s="65">
        <f t="shared" si="4"/>
        <v>0</v>
      </c>
      <c r="F24" s="65">
        <f t="shared" si="5"/>
        <v>0</v>
      </c>
      <c r="G24" s="65">
        <f t="shared" si="6"/>
        <v>0</v>
      </c>
      <c r="H24" s="65">
        <f t="shared" si="7"/>
        <v>0</v>
      </c>
      <c r="I24" s="65">
        <f t="shared" si="8"/>
        <v>0</v>
      </c>
      <c r="J24" s="65">
        <f t="shared" si="9"/>
        <v>0</v>
      </c>
      <c r="K24" s="65">
        <f t="shared" si="10"/>
        <v>0</v>
      </c>
      <c r="L24" s="65">
        <f t="shared" si="11"/>
        <v>0</v>
      </c>
      <c r="M24" s="65">
        <f t="shared" si="12"/>
        <v>0</v>
      </c>
      <c r="N24" s="65">
        <f t="shared" si="13"/>
        <v>0</v>
      </c>
    </row>
    <row r="25" spans="1:14" x14ac:dyDescent="0.3">
      <c r="A25" s="61">
        <f t="shared" si="1"/>
        <v>10</v>
      </c>
      <c r="B25" s="66">
        <f t="shared" si="14"/>
        <v>0</v>
      </c>
      <c r="C25" s="65">
        <f t="shared" si="2"/>
        <v>0</v>
      </c>
      <c r="D25" s="65">
        <f t="shared" si="3"/>
        <v>0</v>
      </c>
      <c r="E25" s="65">
        <f t="shared" si="4"/>
        <v>0</v>
      </c>
      <c r="F25" s="65">
        <f t="shared" si="5"/>
        <v>0</v>
      </c>
      <c r="G25" s="65">
        <f t="shared" si="6"/>
        <v>0</v>
      </c>
      <c r="H25" s="65">
        <f t="shared" si="7"/>
        <v>0</v>
      </c>
      <c r="I25" s="65">
        <f t="shared" si="8"/>
        <v>0</v>
      </c>
      <c r="J25" s="65">
        <f t="shared" si="9"/>
        <v>0</v>
      </c>
      <c r="K25" s="65">
        <f t="shared" si="10"/>
        <v>0</v>
      </c>
      <c r="L25" s="65">
        <f t="shared" si="11"/>
        <v>0</v>
      </c>
      <c r="M25" s="65">
        <f t="shared" si="12"/>
        <v>0</v>
      </c>
      <c r="N25" s="65">
        <f t="shared" si="13"/>
        <v>0</v>
      </c>
    </row>
    <row r="26" spans="1:14" x14ac:dyDescent="0.3">
      <c r="A26" s="84" t="s">
        <v>9</v>
      </c>
      <c r="B26" s="66">
        <f t="shared" ref="B26:N26" si="15">SUM(B16:B25)</f>
        <v>0</v>
      </c>
      <c r="C26" s="66">
        <f t="shared" si="15"/>
        <v>0</v>
      </c>
      <c r="D26" s="66">
        <f t="shared" si="15"/>
        <v>0</v>
      </c>
      <c r="E26" s="66">
        <f t="shared" si="15"/>
        <v>0</v>
      </c>
      <c r="F26" s="66">
        <f t="shared" si="15"/>
        <v>0</v>
      </c>
      <c r="G26" s="66">
        <f t="shared" si="15"/>
        <v>0</v>
      </c>
      <c r="H26" s="66">
        <f t="shared" si="15"/>
        <v>0</v>
      </c>
      <c r="I26" s="66">
        <f t="shared" si="15"/>
        <v>0</v>
      </c>
      <c r="J26" s="66">
        <f t="shared" si="15"/>
        <v>0</v>
      </c>
      <c r="K26" s="66">
        <f t="shared" si="15"/>
        <v>0</v>
      </c>
      <c r="L26" s="66">
        <f t="shared" si="15"/>
        <v>0</v>
      </c>
      <c r="M26" s="66">
        <f t="shared" si="15"/>
        <v>0</v>
      </c>
      <c r="N26" s="66">
        <f t="shared" si="15"/>
        <v>0</v>
      </c>
    </row>
    <row r="27" spans="1:14" x14ac:dyDescent="0.3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</row>
    <row r="28" spans="1:14" x14ac:dyDescent="0.3">
      <c r="A28" s="61"/>
      <c r="B28" s="85" t="s">
        <v>130</v>
      </c>
      <c r="C28" s="61" t="s">
        <v>131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4" x14ac:dyDescent="0.3">
      <c r="A29" s="61">
        <f t="shared" ref="A29:A38" si="16">A3</f>
        <v>1</v>
      </c>
      <c r="B29" s="61" t="str">
        <f t="shared" ref="B29:B38" si="17">IF(D3="Y",B3,"None")</f>
        <v>None</v>
      </c>
      <c r="C29" s="86">
        <f t="shared" ref="C29:C38" si="18">IF(D3="Y",G3,0)</f>
        <v>0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4" x14ac:dyDescent="0.3">
      <c r="A30" s="61">
        <f t="shared" si="16"/>
        <v>2</v>
      </c>
      <c r="B30" s="61" t="str">
        <f t="shared" si="17"/>
        <v>None</v>
      </c>
      <c r="C30" s="86">
        <f t="shared" si="18"/>
        <v>0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</row>
    <row r="31" spans="1:14" x14ac:dyDescent="0.3">
      <c r="A31" s="61">
        <f t="shared" si="16"/>
        <v>3</v>
      </c>
      <c r="B31" s="61" t="str">
        <f t="shared" si="17"/>
        <v>None</v>
      </c>
      <c r="C31" s="86">
        <f t="shared" si="18"/>
        <v>0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 x14ac:dyDescent="0.3">
      <c r="A32" s="61">
        <f t="shared" si="16"/>
        <v>4</v>
      </c>
      <c r="B32" s="61" t="str">
        <f t="shared" si="17"/>
        <v>None</v>
      </c>
      <c r="C32" s="86">
        <f t="shared" si="18"/>
        <v>0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 x14ac:dyDescent="0.3">
      <c r="A33" s="61">
        <f t="shared" si="16"/>
        <v>5</v>
      </c>
      <c r="B33" s="61" t="str">
        <f t="shared" si="17"/>
        <v>None</v>
      </c>
      <c r="C33" s="86">
        <f t="shared" si="18"/>
        <v>0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1:14" x14ac:dyDescent="0.3">
      <c r="A34" s="61">
        <f t="shared" si="16"/>
        <v>6</v>
      </c>
      <c r="B34" s="61" t="str">
        <f t="shared" si="17"/>
        <v>None</v>
      </c>
      <c r="C34" s="86">
        <f t="shared" si="18"/>
        <v>0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4" x14ac:dyDescent="0.3">
      <c r="A35" s="61">
        <f t="shared" si="16"/>
        <v>7</v>
      </c>
      <c r="B35" s="61" t="str">
        <f t="shared" si="17"/>
        <v>None</v>
      </c>
      <c r="C35" s="86">
        <f t="shared" si="18"/>
        <v>0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1:14" x14ac:dyDescent="0.3">
      <c r="A36" s="61">
        <f t="shared" si="16"/>
        <v>8</v>
      </c>
      <c r="B36" s="61" t="str">
        <f t="shared" si="17"/>
        <v>None</v>
      </c>
      <c r="C36" s="86">
        <f t="shared" si="18"/>
        <v>0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 x14ac:dyDescent="0.3">
      <c r="A37" s="61">
        <f t="shared" si="16"/>
        <v>9</v>
      </c>
      <c r="B37" s="61" t="str">
        <f t="shared" si="17"/>
        <v>None</v>
      </c>
      <c r="C37" s="86">
        <f t="shared" si="18"/>
        <v>0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</row>
    <row r="38" spans="1:14" x14ac:dyDescent="0.3">
      <c r="A38" s="61">
        <f t="shared" si="16"/>
        <v>10</v>
      </c>
      <c r="B38" s="61" t="str">
        <f t="shared" si="17"/>
        <v>None</v>
      </c>
      <c r="C38" s="86">
        <f t="shared" si="18"/>
        <v>0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</row>
    <row r="39" spans="1:14" x14ac:dyDescent="0.3">
      <c r="A39" s="61"/>
      <c r="B39" s="61"/>
      <c r="C39" s="86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</row>
    <row r="40" spans="1:14" x14ac:dyDescent="0.3">
      <c r="A40" s="61"/>
      <c r="B40" s="61"/>
      <c r="C40" s="86">
        <f>SUM(C29:C38)</f>
        <v>0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</sheetData>
  <sheetProtection sheet="1" objects="1" scenarios="1" selectLockedCells="1"/>
  <mergeCells count="1">
    <mergeCell ref="A1:F1"/>
  </mergeCells>
  <dataValidations count="2">
    <dataValidation type="list" showInputMessage="1" showErrorMessage="1" errorTitle="Error!" error="Must enter Y or N" promptTitle="Siren-Related Equipment?" prompt="Select &quot;Y&quot; for YES or &quot;N&quot; for NO" sqref="D3:D12" xr:uid="{00000000-0002-0000-0300-000000000000}">
      <formula1>$H$3:$H$4</formula1>
    </dataValidation>
    <dataValidation type="whole" allowBlank="1" showInputMessage="1" showErrorMessage="1" errorTitle="Error!" error="Must enter one number between 1 and 12" promptTitle="Task number?" prompt="Enter number between 1 and 12" sqref="C3:C12" xr:uid="{00000000-0002-0000-0300-000001000000}">
      <formula1>1</formula1>
      <formula2>12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9"/>
  <sheetViews>
    <sheetView workbookViewId="0">
      <selection activeCell="A2" sqref="A2"/>
    </sheetView>
  </sheetViews>
  <sheetFormatPr defaultColWidth="8.88671875" defaultRowHeight="14.4" x14ac:dyDescent="0.3"/>
  <cols>
    <col min="1" max="1" width="49.33203125" style="55" customWidth="1"/>
    <col min="2" max="2" width="13.6640625" style="55" customWidth="1"/>
    <col min="3" max="3" width="13.88671875" style="55" customWidth="1"/>
    <col min="4" max="4" width="15.6640625" style="55" customWidth="1"/>
    <col min="5" max="5" width="16.33203125" style="55" customWidth="1"/>
    <col min="6" max="6" width="16" style="55" customWidth="1"/>
    <col min="7" max="7" width="15.6640625" style="55" customWidth="1"/>
    <col min="8" max="8" width="15" style="55" customWidth="1"/>
    <col min="9" max="9" width="15.88671875" style="55" customWidth="1"/>
    <col min="10" max="10" width="16.109375" style="55" customWidth="1"/>
    <col min="11" max="11" width="15.88671875" style="55" customWidth="1"/>
    <col min="12" max="12" width="15.109375" style="55" customWidth="1"/>
    <col min="13" max="13" width="17" style="55" customWidth="1"/>
    <col min="14" max="16384" width="8.88671875" style="55"/>
  </cols>
  <sheetData>
    <row r="1" spans="1:13" ht="14.55" x14ac:dyDescent="0.4">
      <c r="A1" s="158" t="s">
        <v>96</v>
      </c>
      <c r="B1" s="158"/>
      <c r="C1" s="158"/>
      <c r="D1" s="158"/>
      <c r="E1" s="158"/>
      <c r="F1" s="158"/>
    </row>
    <row r="2" spans="1:13" ht="28.8" customHeight="1" x14ac:dyDescent="0.4">
      <c r="A2" s="52" t="s">
        <v>52</v>
      </c>
      <c r="B2" s="52" t="s">
        <v>30</v>
      </c>
      <c r="C2" s="52" t="s">
        <v>132</v>
      </c>
      <c r="D2" s="52" t="s">
        <v>48</v>
      </c>
      <c r="E2" s="52" t="s">
        <v>49</v>
      </c>
      <c r="F2" s="67" t="s">
        <v>10</v>
      </c>
      <c r="G2" s="99"/>
      <c r="H2" s="99"/>
      <c r="I2" s="99"/>
      <c r="J2" s="99"/>
      <c r="K2" s="99"/>
      <c r="L2" s="99"/>
      <c r="M2" s="99"/>
    </row>
    <row r="3" spans="1:13" ht="14.55" x14ac:dyDescent="0.4">
      <c r="B3" s="81"/>
      <c r="C3" s="80" t="s">
        <v>143</v>
      </c>
      <c r="D3" s="88">
        <v>0</v>
      </c>
      <c r="E3" s="56">
        <v>0</v>
      </c>
      <c r="F3" s="65">
        <f t="shared" ref="F3:F24" si="0">D3*E3</f>
        <v>0</v>
      </c>
      <c r="G3" s="90" t="s">
        <v>143</v>
      </c>
      <c r="H3" s="99"/>
      <c r="I3" s="99"/>
      <c r="J3" s="99"/>
      <c r="K3" s="99"/>
      <c r="L3" s="99"/>
      <c r="M3" s="99"/>
    </row>
    <row r="4" spans="1:13" ht="14.55" x14ac:dyDescent="0.4">
      <c r="B4" s="81"/>
      <c r="C4" s="80" t="s">
        <v>143</v>
      </c>
      <c r="D4" s="88">
        <v>0</v>
      </c>
      <c r="E4" s="56">
        <v>0</v>
      </c>
      <c r="F4" s="65">
        <f t="shared" si="0"/>
        <v>0</v>
      </c>
      <c r="G4" s="90" t="s">
        <v>175</v>
      </c>
      <c r="H4" s="99"/>
      <c r="I4" s="99"/>
      <c r="J4" s="99"/>
      <c r="K4" s="99"/>
      <c r="L4" s="99"/>
      <c r="M4" s="99"/>
    </row>
    <row r="5" spans="1:13" ht="14.55" x14ac:dyDescent="0.4">
      <c r="B5" s="81"/>
      <c r="C5" s="80" t="s">
        <v>143</v>
      </c>
      <c r="D5" s="88">
        <v>0</v>
      </c>
      <c r="E5" s="56">
        <v>0</v>
      </c>
      <c r="F5" s="65">
        <f t="shared" si="0"/>
        <v>0</v>
      </c>
      <c r="G5" s="99"/>
      <c r="H5" s="99"/>
      <c r="I5" s="99"/>
      <c r="J5" s="99"/>
      <c r="K5" s="99"/>
      <c r="L5" s="99"/>
      <c r="M5" s="99"/>
    </row>
    <row r="6" spans="1:13" ht="14.55" x14ac:dyDescent="0.4">
      <c r="B6" s="81"/>
      <c r="C6" s="80" t="s">
        <v>143</v>
      </c>
      <c r="D6" s="88">
        <v>0</v>
      </c>
      <c r="E6" s="56">
        <v>0</v>
      </c>
      <c r="F6" s="65">
        <f t="shared" si="0"/>
        <v>0</v>
      </c>
      <c r="G6" s="99"/>
      <c r="H6" s="99"/>
      <c r="I6" s="99"/>
      <c r="J6" s="99"/>
      <c r="K6" s="99"/>
      <c r="L6" s="99"/>
      <c r="M6" s="99"/>
    </row>
    <row r="7" spans="1:13" ht="14.55" x14ac:dyDescent="0.4">
      <c r="B7" s="81"/>
      <c r="C7" s="80" t="s">
        <v>143</v>
      </c>
      <c r="D7" s="88">
        <v>0</v>
      </c>
      <c r="E7" s="56">
        <v>0</v>
      </c>
      <c r="F7" s="65">
        <f t="shared" si="0"/>
        <v>0</v>
      </c>
      <c r="G7" s="99"/>
      <c r="H7" s="99"/>
      <c r="I7" s="99"/>
      <c r="J7" s="99"/>
      <c r="K7" s="99"/>
      <c r="L7" s="99"/>
      <c r="M7" s="99"/>
    </row>
    <row r="8" spans="1:13" ht="14.55" x14ac:dyDescent="0.4">
      <c r="B8" s="81"/>
      <c r="C8" s="80" t="s">
        <v>143</v>
      </c>
      <c r="D8" s="88">
        <v>0</v>
      </c>
      <c r="E8" s="56">
        <v>0</v>
      </c>
      <c r="F8" s="65">
        <f t="shared" si="0"/>
        <v>0</v>
      </c>
      <c r="G8" s="99"/>
      <c r="H8" s="99"/>
      <c r="I8" s="99"/>
      <c r="J8" s="99"/>
      <c r="K8" s="99"/>
      <c r="L8" s="99"/>
      <c r="M8" s="99"/>
    </row>
    <row r="9" spans="1:13" ht="14.55" x14ac:dyDescent="0.4">
      <c r="B9" s="81"/>
      <c r="C9" s="80" t="s">
        <v>143</v>
      </c>
      <c r="D9" s="88">
        <v>0</v>
      </c>
      <c r="E9" s="56">
        <v>0</v>
      </c>
      <c r="F9" s="65">
        <f t="shared" si="0"/>
        <v>0</v>
      </c>
      <c r="G9" s="99"/>
      <c r="H9" s="99"/>
      <c r="I9" s="99"/>
      <c r="J9" s="99"/>
      <c r="K9" s="99"/>
      <c r="L9" s="99"/>
      <c r="M9" s="99"/>
    </row>
    <row r="10" spans="1:13" ht="14.55" x14ac:dyDescent="0.4">
      <c r="B10" s="81"/>
      <c r="C10" s="80" t="s">
        <v>143</v>
      </c>
      <c r="D10" s="88">
        <v>0</v>
      </c>
      <c r="E10" s="56">
        <v>0</v>
      </c>
      <c r="F10" s="65">
        <f t="shared" si="0"/>
        <v>0</v>
      </c>
      <c r="G10" s="99"/>
      <c r="H10" s="99"/>
      <c r="I10" s="99"/>
      <c r="J10" s="99"/>
      <c r="K10" s="99"/>
      <c r="L10" s="99"/>
      <c r="M10" s="99"/>
    </row>
    <row r="11" spans="1:13" ht="14.55" x14ac:dyDescent="0.4">
      <c r="B11" s="81"/>
      <c r="C11" s="80" t="s">
        <v>143</v>
      </c>
      <c r="D11" s="88">
        <v>0</v>
      </c>
      <c r="E11" s="56">
        <v>0</v>
      </c>
      <c r="F11" s="65">
        <f t="shared" si="0"/>
        <v>0</v>
      </c>
      <c r="G11" s="99"/>
      <c r="H11" s="99"/>
      <c r="I11" s="99"/>
      <c r="J11" s="99"/>
      <c r="K11" s="99"/>
      <c r="L11" s="99"/>
      <c r="M11" s="99"/>
    </row>
    <row r="12" spans="1:13" ht="14.55" x14ac:dyDescent="0.4">
      <c r="B12" s="81"/>
      <c r="C12" s="80" t="s">
        <v>143</v>
      </c>
      <c r="D12" s="88">
        <v>0</v>
      </c>
      <c r="E12" s="56">
        <v>0</v>
      </c>
      <c r="F12" s="65">
        <f t="shared" si="0"/>
        <v>0</v>
      </c>
      <c r="G12" s="99"/>
      <c r="H12" s="99"/>
      <c r="I12" s="99"/>
      <c r="J12" s="99"/>
      <c r="K12" s="99"/>
      <c r="L12" s="99"/>
      <c r="M12" s="99"/>
    </row>
    <row r="13" spans="1:13" ht="14.55" x14ac:dyDescent="0.4">
      <c r="B13" s="81"/>
      <c r="C13" s="80" t="s">
        <v>143</v>
      </c>
      <c r="D13" s="88">
        <v>0</v>
      </c>
      <c r="E13" s="56">
        <v>0</v>
      </c>
      <c r="F13" s="65">
        <f t="shared" si="0"/>
        <v>0</v>
      </c>
      <c r="G13" s="99"/>
      <c r="H13" s="99"/>
      <c r="I13" s="99"/>
      <c r="J13" s="99"/>
      <c r="K13" s="99"/>
      <c r="L13" s="99"/>
      <c r="M13" s="99"/>
    </row>
    <row r="14" spans="1:13" ht="14.55" x14ac:dyDescent="0.4">
      <c r="B14" s="81"/>
      <c r="C14" s="80" t="s">
        <v>143</v>
      </c>
      <c r="D14" s="88">
        <v>0</v>
      </c>
      <c r="E14" s="56">
        <v>0</v>
      </c>
      <c r="F14" s="65">
        <f t="shared" si="0"/>
        <v>0</v>
      </c>
      <c r="G14" s="99"/>
      <c r="H14" s="99"/>
      <c r="I14" s="99"/>
      <c r="J14" s="99"/>
      <c r="K14" s="99"/>
      <c r="L14" s="99"/>
      <c r="M14" s="99"/>
    </row>
    <row r="15" spans="1:13" ht="14.55" x14ac:dyDescent="0.4">
      <c r="B15" s="81"/>
      <c r="C15" s="80" t="s">
        <v>143</v>
      </c>
      <c r="D15" s="88">
        <v>0</v>
      </c>
      <c r="E15" s="56">
        <v>0</v>
      </c>
      <c r="F15" s="65">
        <f t="shared" si="0"/>
        <v>0</v>
      </c>
      <c r="G15" s="99"/>
      <c r="H15" s="99"/>
      <c r="I15" s="99"/>
      <c r="J15" s="99"/>
      <c r="K15" s="99"/>
      <c r="L15" s="99"/>
      <c r="M15" s="99"/>
    </row>
    <row r="16" spans="1:13" ht="14.55" x14ac:dyDescent="0.4">
      <c r="B16" s="81"/>
      <c r="C16" s="80" t="s">
        <v>143</v>
      </c>
      <c r="D16" s="88">
        <v>0</v>
      </c>
      <c r="E16" s="56">
        <v>0</v>
      </c>
      <c r="F16" s="65">
        <f t="shared" si="0"/>
        <v>0</v>
      </c>
      <c r="G16" s="99"/>
      <c r="H16" s="99"/>
      <c r="I16" s="99"/>
      <c r="J16" s="99"/>
      <c r="K16" s="99"/>
      <c r="L16" s="99"/>
      <c r="M16" s="99"/>
    </row>
    <row r="17" spans="1:13" ht="14.55" x14ac:dyDescent="0.4">
      <c r="B17" s="81"/>
      <c r="C17" s="80" t="s">
        <v>143</v>
      </c>
      <c r="D17" s="88">
        <v>0</v>
      </c>
      <c r="E17" s="56">
        <v>0</v>
      </c>
      <c r="F17" s="65">
        <f t="shared" si="0"/>
        <v>0</v>
      </c>
      <c r="G17" s="99"/>
      <c r="H17" s="99"/>
      <c r="I17" s="99"/>
      <c r="J17" s="99"/>
      <c r="K17" s="99"/>
      <c r="L17" s="99"/>
      <c r="M17" s="99"/>
    </row>
    <row r="18" spans="1:13" ht="14.55" x14ac:dyDescent="0.4">
      <c r="B18" s="81"/>
      <c r="C18" s="80" t="s">
        <v>143</v>
      </c>
      <c r="D18" s="88">
        <v>0</v>
      </c>
      <c r="E18" s="56">
        <v>0</v>
      </c>
      <c r="F18" s="65">
        <f t="shared" si="0"/>
        <v>0</v>
      </c>
      <c r="G18" s="99"/>
      <c r="H18" s="99"/>
      <c r="I18" s="99"/>
      <c r="J18" s="99"/>
      <c r="K18" s="99"/>
      <c r="L18" s="99"/>
      <c r="M18" s="99"/>
    </row>
    <row r="19" spans="1:13" ht="14.55" x14ac:dyDescent="0.4">
      <c r="B19" s="81"/>
      <c r="C19" s="80" t="s">
        <v>143</v>
      </c>
      <c r="D19" s="88">
        <v>0</v>
      </c>
      <c r="E19" s="56">
        <v>0</v>
      </c>
      <c r="F19" s="65">
        <f t="shared" si="0"/>
        <v>0</v>
      </c>
      <c r="G19" s="99"/>
      <c r="H19" s="99"/>
      <c r="I19" s="99"/>
      <c r="J19" s="99"/>
      <c r="K19" s="99"/>
      <c r="L19" s="99"/>
      <c r="M19" s="99"/>
    </row>
    <row r="20" spans="1:13" ht="14.55" x14ac:dyDescent="0.4">
      <c r="B20" s="81"/>
      <c r="C20" s="80" t="s">
        <v>143</v>
      </c>
      <c r="D20" s="88">
        <v>0</v>
      </c>
      <c r="E20" s="56">
        <v>0</v>
      </c>
      <c r="F20" s="65">
        <f t="shared" si="0"/>
        <v>0</v>
      </c>
      <c r="G20" s="99"/>
      <c r="H20" s="99"/>
      <c r="I20" s="99"/>
      <c r="J20" s="99"/>
      <c r="K20" s="99"/>
      <c r="L20" s="99"/>
      <c r="M20" s="99"/>
    </row>
    <row r="21" spans="1:13" ht="14.55" x14ac:dyDescent="0.4">
      <c r="B21" s="81"/>
      <c r="C21" s="80" t="s">
        <v>143</v>
      </c>
      <c r="D21" s="88">
        <v>0</v>
      </c>
      <c r="E21" s="56">
        <v>0</v>
      </c>
      <c r="F21" s="65">
        <f t="shared" si="0"/>
        <v>0</v>
      </c>
      <c r="G21" s="99"/>
      <c r="H21" s="99"/>
      <c r="I21" s="99"/>
      <c r="J21" s="99"/>
      <c r="K21" s="99"/>
      <c r="L21" s="99"/>
      <c r="M21" s="99"/>
    </row>
    <row r="22" spans="1:13" ht="14.55" x14ac:dyDescent="0.4">
      <c r="B22" s="81"/>
      <c r="C22" s="80" t="s">
        <v>143</v>
      </c>
      <c r="D22" s="88">
        <v>0</v>
      </c>
      <c r="E22" s="56">
        <v>0</v>
      </c>
      <c r="F22" s="65">
        <f t="shared" si="0"/>
        <v>0</v>
      </c>
      <c r="G22" s="99"/>
      <c r="H22" s="99"/>
      <c r="I22" s="99"/>
      <c r="J22" s="99"/>
      <c r="K22" s="99"/>
      <c r="L22" s="99"/>
      <c r="M22" s="99"/>
    </row>
    <row r="23" spans="1:13" ht="14.55" x14ac:dyDescent="0.4">
      <c r="B23" s="81"/>
      <c r="C23" s="80" t="s">
        <v>143</v>
      </c>
      <c r="D23" s="88">
        <v>0</v>
      </c>
      <c r="E23" s="56">
        <v>0</v>
      </c>
      <c r="F23" s="65">
        <f t="shared" si="0"/>
        <v>0</v>
      </c>
      <c r="G23" s="99"/>
      <c r="H23" s="99"/>
      <c r="I23" s="99"/>
      <c r="J23" s="99"/>
      <c r="K23" s="99"/>
      <c r="L23" s="99"/>
      <c r="M23" s="99"/>
    </row>
    <row r="24" spans="1:13" ht="14.55" x14ac:dyDescent="0.4">
      <c r="B24" s="81"/>
      <c r="C24" s="80" t="s">
        <v>143</v>
      </c>
      <c r="D24" s="88">
        <v>0</v>
      </c>
      <c r="E24" s="56">
        <v>0</v>
      </c>
      <c r="F24" s="65">
        <f t="shared" si="0"/>
        <v>0</v>
      </c>
      <c r="G24" s="99"/>
      <c r="H24" s="99"/>
      <c r="I24" s="99"/>
      <c r="J24" s="99"/>
      <c r="K24" s="99"/>
      <c r="L24" s="99"/>
      <c r="M24" s="99"/>
    </row>
    <row r="25" spans="1:13" ht="14.55" x14ac:dyDescent="0.4">
      <c r="B25" s="81"/>
      <c r="C25" s="80" t="s">
        <v>143</v>
      </c>
      <c r="D25" s="88">
        <v>0</v>
      </c>
      <c r="E25" s="56">
        <v>0</v>
      </c>
      <c r="F25" s="65">
        <f>D25*E25</f>
        <v>0</v>
      </c>
      <c r="G25" s="99"/>
      <c r="H25" s="99"/>
      <c r="I25" s="99"/>
      <c r="J25" s="99"/>
      <c r="K25" s="99"/>
      <c r="L25" s="99"/>
      <c r="M25" s="99"/>
    </row>
    <row r="26" spans="1:13" ht="14.55" x14ac:dyDescent="0.4">
      <c r="A26" s="83"/>
      <c r="B26" s="83"/>
      <c r="C26" s="83"/>
      <c r="D26" s="89"/>
      <c r="E26" s="83"/>
      <c r="F26" s="83"/>
      <c r="G26" s="104"/>
      <c r="H26" s="104"/>
      <c r="I26" s="104"/>
      <c r="J26" s="104"/>
      <c r="K26" s="104"/>
      <c r="L26" s="104"/>
      <c r="M26" s="104"/>
    </row>
    <row r="27" spans="1:13" ht="14.55" x14ac:dyDescent="0.4">
      <c r="A27" s="61"/>
      <c r="B27" s="61"/>
      <c r="C27" s="61"/>
      <c r="D27" s="86"/>
      <c r="E27" s="61" t="s">
        <v>9</v>
      </c>
      <c r="F27" s="66">
        <f>SUM(F3:F25)</f>
        <v>0</v>
      </c>
      <c r="G27" s="104"/>
      <c r="H27" s="104"/>
      <c r="I27" s="104"/>
      <c r="J27" s="104"/>
      <c r="K27" s="104"/>
      <c r="L27" s="104"/>
      <c r="M27" s="104"/>
    </row>
    <row r="28" spans="1:13" s="77" customFormat="1" ht="14.55" x14ac:dyDescent="0.4">
      <c r="A28" s="167" t="s">
        <v>53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05"/>
    </row>
    <row r="29" spans="1:13" ht="14.55" x14ac:dyDescent="0.4">
      <c r="A29" s="62" t="s">
        <v>10</v>
      </c>
      <c r="B29" s="62" t="s">
        <v>11</v>
      </c>
      <c r="C29" s="62" t="s">
        <v>12</v>
      </c>
      <c r="D29" s="62" t="s">
        <v>13</v>
      </c>
      <c r="E29" s="62" t="s">
        <v>14</v>
      </c>
      <c r="F29" s="62" t="s">
        <v>15</v>
      </c>
      <c r="G29" s="62" t="s">
        <v>16</v>
      </c>
      <c r="H29" s="62" t="s">
        <v>17</v>
      </c>
      <c r="I29" s="62" t="s">
        <v>18</v>
      </c>
      <c r="J29" s="62" t="s">
        <v>19</v>
      </c>
      <c r="K29" s="62" t="s">
        <v>20</v>
      </c>
      <c r="L29" s="62" t="s">
        <v>21</v>
      </c>
      <c r="M29" s="62" t="s">
        <v>22</v>
      </c>
    </row>
    <row r="30" spans="1:13" x14ac:dyDescent="0.3">
      <c r="A30" s="66">
        <f>SUM(B30:M30)</f>
        <v>0</v>
      </c>
      <c r="B30" s="65">
        <f t="shared" ref="B30:B52" si="1">IF($B3=1,$F3,0)</f>
        <v>0</v>
      </c>
      <c r="C30" s="65">
        <f t="shared" ref="C30:C52" si="2">IF($B3=2,$F3,0)</f>
        <v>0</v>
      </c>
      <c r="D30" s="65">
        <f t="shared" ref="D30:D52" si="3">IF($B3=3,$F3,0)</f>
        <v>0</v>
      </c>
      <c r="E30" s="65">
        <f t="shared" ref="E30:E52" si="4">IF($B3=4,$F3,0)</f>
        <v>0</v>
      </c>
      <c r="F30" s="65">
        <f t="shared" ref="F30:F52" si="5">IF($B3=5,$F3,0)</f>
        <v>0</v>
      </c>
      <c r="G30" s="65">
        <f t="shared" ref="G30:G52" si="6">IF($B3=6,$F3,0)</f>
        <v>0</v>
      </c>
      <c r="H30" s="65">
        <f t="shared" ref="H30:H52" si="7">IF($B3=7,$F3,0)</f>
        <v>0</v>
      </c>
      <c r="I30" s="65">
        <f t="shared" ref="I30:I52" si="8">IF($B3=8,$F3,0)</f>
        <v>0</v>
      </c>
      <c r="J30" s="65">
        <f t="shared" ref="J30:J52" si="9">IF($B3=9,$F3,0)</f>
        <v>0</v>
      </c>
      <c r="K30" s="65">
        <f t="shared" ref="K30:K52" si="10">IF($B3=10,$F3,0)</f>
        <v>0</v>
      </c>
      <c r="L30" s="65">
        <f t="shared" ref="L30:L52" si="11">IF($B3=11,$F3,0)</f>
        <v>0</v>
      </c>
      <c r="M30" s="65">
        <f t="shared" ref="M30:M52" si="12">IF($B3=12,$F3,0)</f>
        <v>0</v>
      </c>
    </row>
    <row r="31" spans="1:13" x14ac:dyDescent="0.3">
      <c r="A31" s="66">
        <f t="shared" ref="A31:A52" si="13">SUM(B31:M31)</f>
        <v>0</v>
      </c>
      <c r="B31" s="65">
        <f t="shared" si="1"/>
        <v>0</v>
      </c>
      <c r="C31" s="65">
        <f t="shared" si="2"/>
        <v>0</v>
      </c>
      <c r="D31" s="65">
        <f t="shared" si="3"/>
        <v>0</v>
      </c>
      <c r="E31" s="65">
        <f t="shared" si="4"/>
        <v>0</v>
      </c>
      <c r="F31" s="65">
        <f t="shared" si="5"/>
        <v>0</v>
      </c>
      <c r="G31" s="65">
        <f t="shared" si="6"/>
        <v>0</v>
      </c>
      <c r="H31" s="65">
        <f t="shared" si="7"/>
        <v>0</v>
      </c>
      <c r="I31" s="65">
        <f t="shared" si="8"/>
        <v>0</v>
      </c>
      <c r="J31" s="65">
        <f t="shared" si="9"/>
        <v>0</v>
      </c>
      <c r="K31" s="65">
        <f t="shared" si="10"/>
        <v>0</v>
      </c>
      <c r="L31" s="65">
        <f t="shared" si="11"/>
        <v>0</v>
      </c>
      <c r="M31" s="65">
        <f t="shared" si="12"/>
        <v>0</v>
      </c>
    </row>
    <row r="32" spans="1:13" x14ac:dyDescent="0.3">
      <c r="A32" s="66">
        <f t="shared" si="13"/>
        <v>0</v>
      </c>
      <c r="B32" s="65">
        <f t="shared" si="1"/>
        <v>0</v>
      </c>
      <c r="C32" s="65">
        <f t="shared" si="2"/>
        <v>0</v>
      </c>
      <c r="D32" s="65">
        <f t="shared" si="3"/>
        <v>0</v>
      </c>
      <c r="E32" s="65">
        <f t="shared" si="4"/>
        <v>0</v>
      </c>
      <c r="F32" s="65">
        <f t="shared" si="5"/>
        <v>0</v>
      </c>
      <c r="G32" s="65">
        <f t="shared" si="6"/>
        <v>0</v>
      </c>
      <c r="H32" s="65">
        <f t="shared" si="7"/>
        <v>0</v>
      </c>
      <c r="I32" s="65">
        <f t="shared" si="8"/>
        <v>0</v>
      </c>
      <c r="J32" s="65">
        <f t="shared" si="9"/>
        <v>0</v>
      </c>
      <c r="K32" s="65">
        <f t="shared" si="10"/>
        <v>0</v>
      </c>
      <c r="L32" s="65">
        <f t="shared" si="11"/>
        <v>0</v>
      </c>
      <c r="M32" s="65">
        <f t="shared" si="12"/>
        <v>0</v>
      </c>
    </row>
    <row r="33" spans="1:13" x14ac:dyDescent="0.3">
      <c r="A33" s="66">
        <f t="shared" si="13"/>
        <v>0</v>
      </c>
      <c r="B33" s="65">
        <f t="shared" si="1"/>
        <v>0</v>
      </c>
      <c r="C33" s="65">
        <f t="shared" si="2"/>
        <v>0</v>
      </c>
      <c r="D33" s="65">
        <f t="shared" si="3"/>
        <v>0</v>
      </c>
      <c r="E33" s="65">
        <f t="shared" si="4"/>
        <v>0</v>
      </c>
      <c r="F33" s="65">
        <f t="shared" si="5"/>
        <v>0</v>
      </c>
      <c r="G33" s="65">
        <f t="shared" si="6"/>
        <v>0</v>
      </c>
      <c r="H33" s="65">
        <f t="shared" si="7"/>
        <v>0</v>
      </c>
      <c r="I33" s="65">
        <f t="shared" si="8"/>
        <v>0</v>
      </c>
      <c r="J33" s="65">
        <f t="shared" si="9"/>
        <v>0</v>
      </c>
      <c r="K33" s="65">
        <f t="shared" si="10"/>
        <v>0</v>
      </c>
      <c r="L33" s="65">
        <f t="shared" si="11"/>
        <v>0</v>
      </c>
      <c r="M33" s="65">
        <f t="shared" si="12"/>
        <v>0</v>
      </c>
    </row>
    <row r="34" spans="1:13" x14ac:dyDescent="0.3">
      <c r="A34" s="66">
        <f t="shared" si="13"/>
        <v>0</v>
      </c>
      <c r="B34" s="65">
        <f t="shared" si="1"/>
        <v>0</v>
      </c>
      <c r="C34" s="65">
        <f t="shared" si="2"/>
        <v>0</v>
      </c>
      <c r="D34" s="65">
        <f t="shared" si="3"/>
        <v>0</v>
      </c>
      <c r="E34" s="65">
        <f t="shared" si="4"/>
        <v>0</v>
      </c>
      <c r="F34" s="65">
        <f t="shared" si="5"/>
        <v>0</v>
      </c>
      <c r="G34" s="65">
        <f t="shared" si="6"/>
        <v>0</v>
      </c>
      <c r="H34" s="65">
        <f t="shared" si="7"/>
        <v>0</v>
      </c>
      <c r="I34" s="65">
        <f t="shared" si="8"/>
        <v>0</v>
      </c>
      <c r="J34" s="65">
        <f t="shared" si="9"/>
        <v>0</v>
      </c>
      <c r="K34" s="65">
        <f t="shared" si="10"/>
        <v>0</v>
      </c>
      <c r="L34" s="65">
        <f t="shared" si="11"/>
        <v>0</v>
      </c>
      <c r="M34" s="65">
        <f t="shared" si="12"/>
        <v>0</v>
      </c>
    </row>
    <row r="35" spans="1:13" x14ac:dyDescent="0.3">
      <c r="A35" s="66">
        <f t="shared" si="13"/>
        <v>0</v>
      </c>
      <c r="B35" s="65">
        <f t="shared" si="1"/>
        <v>0</v>
      </c>
      <c r="C35" s="65">
        <f t="shared" si="2"/>
        <v>0</v>
      </c>
      <c r="D35" s="65">
        <f t="shared" si="3"/>
        <v>0</v>
      </c>
      <c r="E35" s="65">
        <f t="shared" si="4"/>
        <v>0</v>
      </c>
      <c r="F35" s="65">
        <f t="shared" si="5"/>
        <v>0</v>
      </c>
      <c r="G35" s="65">
        <f t="shared" si="6"/>
        <v>0</v>
      </c>
      <c r="H35" s="65">
        <f t="shared" si="7"/>
        <v>0</v>
      </c>
      <c r="I35" s="65">
        <f t="shared" si="8"/>
        <v>0</v>
      </c>
      <c r="J35" s="65">
        <f t="shared" si="9"/>
        <v>0</v>
      </c>
      <c r="K35" s="65">
        <f t="shared" si="10"/>
        <v>0</v>
      </c>
      <c r="L35" s="65">
        <f t="shared" si="11"/>
        <v>0</v>
      </c>
      <c r="M35" s="65">
        <f t="shared" si="12"/>
        <v>0</v>
      </c>
    </row>
    <row r="36" spans="1:13" x14ac:dyDescent="0.3">
      <c r="A36" s="66">
        <f t="shared" si="13"/>
        <v>0</v>
      </c>
      <c r="B36" s="65">
        <f t="shared" si="1"/>
        <v>0</v>
      </c>
      <c r="C36" s="65">
        <f t="shared" si="2"/>
        <v>0</v>
      </c>
      <c r="D36" s="65">
        <f t="shared" si="3"/>
        <v>0</v>
      </c>
      <c r="E36" s="65">
        <f t="shared" si="4"/>
        <v>0</v>
      </c>
      <c r="F36" s="65">
        <f t="shared" si="5"/>
        <v>0</v>
      </c>
      <c r="G36" s="65">
        <f t="shared" si="6"/>
        <v>0</v>
      </c>
      <c r="H36" s="65">
        <f t="shared" si="7"/>
        <v>0</v>
      </c>
      <c r="I36" s="65">
        <f t="shared" si="8"/>
        <v>0</v>
      </c>
      <c r="J36" s="65">
        <f t="shared" si="9"/>
        <v>0</v>
      </c>
      <c r="K36" s="65">
        <f t="shared" si="10"/>
        <v>0</v>
      </c>
      <c r="L36" s="65">
        <f t="shared" si="11"/>
        <v>0</v>
      </c>
      <c r="M36" s="65">
        <f t="shared" si="12"/>
        <v>0</v>
      </c>
    </row>
    <row r="37" spans="1:13" x14ac:dyDescent="0.3">
      <c r="A37" s="66">
        <f t="shared" si="13"/>
        <v>0</v>
      </c>
      <c r="B37" s="65">
        <f t="shared" si="1"/>
        <v>0</v>
      </c>
      <c r="C37" s="65">
        <f t="shared" si="2"/>
        <v>0</v>
      </c>
      <c r="D37" s="65">
        <f t="shared" si="3"/>
        <v>0</v>
      </c>
      <c r="E37" s="65">
        <f t="shared" si="4"/>
        <v>0</v>
      </c>
      <c r="F37" s="65">
        <f t="shared" si="5"/>
        <v>0</v>
      </c>
      <c r="G37" s="65">
        <f t="shared" si="6"/>
        <v>0</v>
      </c>
      <c r="H37" s="65">
        <f t="shared" si="7"/>
        <v>0</v>
      </c>
      <c r="I37" s="65">
        <f t="shared" si="8"/>
        <v>0</v>
      </c>
      <c r="J37" s="65">
        <f t="shared" si="9"/>
        <v>0</v>
      </c>
      <c r="K37" s="65">
        <f t="shared" si="10"/>
        <v>0</v>
      </c>
      <c r="L37" s="65">
        <f t="shared" si="11"/>
        <v>0</v>
      </c>
      <c r="M37" s="65">
        <f t="shared" si="12"/>
        <v>0</v>
      </c>
    </row>
    <row r="38" spans="1:13" x14ac:dyDescent="0.3">
      <c r="A38" s="66">
        <f t="shared" ref="A38:A41" si="14">SUM(B38:M38)</f>
        <v>0</v>
      </c>
      <c r="B38" s="65">
        <f t="shared" si="1"/>
        <v>0</v>
      </c>
      <c r="C38" s="65">
        <f t="shared" si="2"/>
        <v>0</v>
      </c>
      <c r="D38" s="65">
        <f t="shared" si="3"/>
        <v>0</v>
      </c>
      <c r="E38" s="65">
        <f t="shared" si="4"/>
        <v>0</v>
      </c>
      <c r="F38" s="65">
        <f t="shared" si="5"/>
        <v>0</v>
      </c>
      <c r="G38" s="65">
        <f t="shared" si="6"/>
        <v>0</v>
      </c>
      <c r="H38" s="65">
        <f t="shared" si="7"/>
        <v>0</v>
      </c>
      <c r="I38" s="65">
        <f t="shared" si="8"/>
        <v>0</v>
      </c>
      <c r="J38" s="65">
        <f t="shared" si="9"/>
        <v>0</v>
      </c>
      <c r="K38" s="65">
        <f t="shared" si="10"/>
        <v>0</v>
      </c>
      <c r="L38" s="65">
        <f t="shared" si="11"/>
        <v>0</v>
      </c>
      <c r="M38" s="65">
        <f t="shared" si="12"/>
        <v>0</v>
      </c>
    </row>
    <row r="39" spans="1:13" x14ac:dyDescent="0.3">
      <c r="A39" s="66">
        <f t="shared" si="14"/>
        <v>0</v>
      </c>
      <c r="B39" s="65">
        <f t="shared" si="1"/>
        <v>0</v>
      </c>
      <c r="C39" s="65">
        <f t="shared" si="2"/>
        <v>0</v>
      </c>
      <c r="D39" s="65">
        <f t="shared" si="3"/>
        <v>0</v>
      </c>
      <c r="E39" s="65">
        <f t="shared" si="4"/>
        <v>0</v>
      </c>
      <c r="F39" s="65">
        <f t="shared" si="5"/>
        <v>0</v>
      </c>
      <c r="G39" s="65">
        <f t="shared" si="6"/>
        <v>0</v>
      </c>
      <c r="H39" s="65">
        <f t="shared" si="7"/>
        <v>0</v>
      </c>
      <c r="I39" s="65">
        <f t="shared" si="8"/>
        <v>0</v>
      </c>
      <c r="J39" s="65">
        <f t="shared" si="9"/>
        <v>0</v>
      </c>
      <c r="K39" s="65">
        <f t="shared" si="10"/>
        <v>0</v>
      </c>
      <c r="L39" s="65">
        <f t="shared" si="11"/>
        <v>0</v>
      </c>
      <c r="M39" s="65">
        <f t="shared" si="12"/>
        <v>0</v>
      </c>
    </row>
    <row r="40" spans="1:13" x14ac:dyDescent="0.3">
      <c r="A40" s="66">
        <f t="shared" si="14"/>
        <v>0</v>
      </c>
      <c r="B40" s="65">
        <f t="shared" si="1"/>
        <v>0</v>
      </c>
      <c r="C40" s="65">
        <f t="shared" si="2"/>
        <v>0</v>
      </c>
      <c r="D40" s="65">
        <f t="shared" si="3"/>
        <v>0</v>
      </c>
      <c r="E40" s="65">
        <f t="shared" si="4"/>
        <v>0</v>
      </c>
      <c r="F40" s="65">
        <f t="shared" si="5"/>
        <v>0</v>
      </c>
      <c r="G40" s="65">
        <f t="shared" si="6"/>
        <v>0</v>
      </c>
      <c r="H40" s="65">
        <f t="shared" si="7"/>
        <v>0</v>
      </c>
      <c r="I40" s="65">
        <f t="shared" si="8"/>
        <v>0</v>
      </c>
      <c r="J40" s="65">
        <f t="shared" si="9"/>
        <v>0</v>
      </c>
      <c r="K40" s="65">
        <f t="shared" si="10"/>
        <v>0</v>
      </c>
      <c r="L40" s="65">
        <f t="shared" si="11"/>
        <v>0</v>
      </c>
      <c r="M40" s="65">
        <f t="shared" si="12"/>
        <v>0</v>
      </c>
    </row>
    <row r="41" spans="1:13" x14ac:dyDescent="0.3">
      <c r="A41" s="66">
        <f t="shared" si="14"/>
        <v>0</v>
      </c>
      <c r="B41" s="65">
        <f t="shared" si="1"/>
        <v>0</v>
      </c>
      <c r="C41" s="65">
        <f t="shared" si="2"/>
        <v>0</v>
      </c>
      <c r="D41" s="65">
        <f t="shared" si="3"/>
        <v>0</v>
      </c>
      <c r="E41" s="65">
        <f t="shared" si="4"/>
        <v>0</v>
      </c>
      <c r="F41" s="65">
        <f t="shared" si="5"/>
        <v>0</v>
      </c>
      <c r="G41" s="65">
        <f t="shared" si="6"/>
        <v>0</v>
      </c>
      <c r="H41" s="65">
        <f t="shared" si="7"/>
        <v>0</v>
      </c>
      <c r="I41" s="65">
        <f t="shared" si="8"/>
        <v>0</v>
      </c>
      <c r="J41" s="65">
        <f t="shared" si="9"/>
        <v>0</v>
      </c>
      <c r="K41" s="65">
        <f t="shared" si="10"/>
        <v>0</v>
      </c>
      <c r="L41" s="65">
        <f t="shared" si="11"/>
        <v>0</v>
      </c>
      <c r="M41" s="65">
        <f t="shared" si="12"/>
        <v>0</v>
      </c>
    </row>
    <row r="42" spans="1:13" x14ac:dyDescent="0.3">
      <c r="A42" s="66">
        <f t="shared" ref="A42:A43" si="15">SUM(B42:M42)</f>
        <v>0</v>
      </c>
      <c r="B42" s="65">
        <f t="shared" si="1"/>
        <v>0</v>
      </c>
      <c r="C42" s="65">
        <f t="shared" si="2"/>
        <v>0</v>
      </c>
      <c r="D42" s="65">
        <f t="shared" si="3"/>
        <v>0</v>
      </c>
      <c r="E42" s="65">
        <f t="shared" si="4"/>
        <v>0</v>
      </c>
      <c r="F42" s="65">
        <f t="shared" si="5"/>
        <v>0</v>
      </c>
      <c r="G42" s="65">
        <f t="shared" si="6"/>
        <v>0</v>
      </c>
      <c r="H42" s="65">
        <f t="shared" si="7"/>
        <v>0</v>
      </c>
      <c r="I42" s="65">
        <f t="shared" si="8"/>
        <v>0</v>
      </c>
      <c r="J42" s="65">
        <f t="shared" si="9"/>
        <v>0</v>
      </c>
      <c r="K42" s="65">
        <f t="shared" si="10"/>
        <v>0</v>
      </c>
      <c r="L42" s="65">
        <f t="shared" si="11"/>
        <v>0</v>
      </c>
      <c r="M42" s="65">
        <f t="shared" si="12"/>
        <v>0</v>
      </c>
    </row>
    <row r="43" spans="1:13" x14ac:dyDescent="0.3">
      <c r="A43" s="66">
        <f t="shared" si="15"/>
        <v>0</v>
      </c>
      <c r="B43" s="65">
        <f t="shared" si="1"/>
        <v>0</v>
      </c>
      <c r="C43" s="65">
        <f t="shared" si="2"/>
        <v>0</v>
      </c>
      <c r="D43" s="65">
        <f t="shared" si="3"/>
        <v>0</v>
      </c>
      <c r="E43" s="65">
        <f t="shared" si="4"/>
        <v>0</v>
      </c>
      <c r="F43" s="65">
        <f t="shared" si="5"/>
        <v>0</v>
      </c>
      <c r="G43" s="65">
        <f t="shared" si="6"/>
        <v>0</v>
      </c>
      <c r="H43" s="65">
        <f t="shared" si="7"/>
        <v>0</v>
      </c>
      <c r="I43" s="65">
        <f t="shared" si="8"/>
        <v>0</v>
      </c>
      <c r="J43" s="65">
        <f t="shared" si="9"/>
        <v>0</v>
      </c>
      <c r="K43" s="65">
        <f t="shared" si="10"/>
        <v>0</v>
      </c>
      <c r="L43" s="65">
        <f t="shared" si="11"/>
        <v>0</v>
      </c>
      <c r="M43" s="65">
        <f t="shared" si="12"/>
        <v>0</v>
      </c>
    </row>
    <row r="44" spans="1:13" x14ac:dyDescent="0.3">
      <c r="A44" s="66">
        <f t="shared" ref="A44:A47" si="16">SUM(B44:M44)</f>
        <v>0</v>
      </c>
      <c r="B44" s="65">
        <f t="shared" si="1"/>
        <v>0</v>
      </c>
      <c r="C44" s="65">
        <f t="shared" si="2"/>
        <v>0</v>
      </c>
      <c r="D44" s="65">
        <f t="shared" si="3"/>
        <v>0</v>
      </c>
      <c r="E44" s="65">
        <f t="shared" si="4"/>
        <v>0</v>
      </c>
      <c r="F44" s="65">
        <f t="shared" si="5"/>
        <v>0</v>
      </c>
      <c r="G44" s="65">
        <f t="shared" si="6"/>
        <v>0</v>
      </c>
      <c r="H44" s="65">
        <f t="shared" si="7"/>
        <v>0</v>
      </c>
      <c r="I44" s="65">
        <f t="shared" si="8"/>
        <v>0</v>
      </c>
      <c r="J44" s="65">
        <f t="shared" si="9"/>
        <v>0</v>
      </c>
      <c r="K44" s="65">
        <f t="shared" si="10"/>
        <v>0</v>
      </c>
      <c r="L44" s="65">
        <f t="shared" si="11"/>
        <v>0</v>
      </c>
      <c r="M44" s="65">
        <f t="shared" si="12"/>
        <v>0</v>
      </c>
    </row>
    <row r="45" spans="1:13" x14ac:dyDescent="0.3">
      <c r="A45" s="66">
        <f t="shared" si="16"/>
        <v>0</v>
      </c>
      <c r="B45" s="65">
        <f t="shared" si="1"/>
        <v>0</v>
      </c>
      <c r="C45" s="65">
        <f t="shared" si="2"/>
        <v>0</v>
      </c>
      <c r="D45" s="65">
        <f t="shared" si="3"/>
        <v>0</v>
      </c>
      <c r="E45" s="65">
        <f t="shared" si="4"/>
        <v>0</v>
      </c>
      <c r="F45" s="65">
        <f t="shared" si="5"/>
        <v>0</v>
      </c>
      <c r="G45" s="65">
        <f t="shared" si="6"/>
        <v>0</v>
      </c>
      <c r="H45" s="65">
        <f t="shared" si="7"/>
        <v>0</v>
      </c>
      <c r="I45" s="65">
        <f t="shared" si="8"/>
        <v>0</v>
      </c>
      <c r="J45" s="65">
        <f t="shared" si="9"/>
        <v>0</v>
      </c>
      <c r="K45" s="65">
        <f t="shared" si="10"/>
        <v>0</v>
      </c>
      <c r="L45" s="65">
        <f t="shared" si="11"/>
        <v>0</v>
      </c>
      <c r="M45" s="65">
        <f t="shared" si="12"/>
        <v>0</v>
      </c>
    </row>
    <row r="46" spans="1:13" x14ac:dyDescent="0.3">
      <c r="A46" s="66">
        <f t="shared" si="16"/>
        <v>0</v>
      </c>
      <c r="B46" s="65">
        <f t="shared" si="1"/>
        <v>0</v>
      </c>
      <c r="C46" s="65">
        <f t="shared" si="2"/>
        <v>0</v>
      </c>
      <c r="D46" s="65">
        <f t="shared" si="3"/>
        <v>0</v>
      </c>
      <c r="E46" s="65">
        <f t="shared" si="4"/>
        <v>0</v>
      </c>
      <c r="F46" s="65">
        <f t="shared" si="5"/>
        <v>0</v>
      </c>
      <c r="G46" s="65">
        <f t="shared" si="6"/>
        <v>0</v>
      </c>
      <c r="H46" s="65">
        <f t="shared" si="7"/>
        <v>0</v>
      </c>
      <c r="I46" s="65">
        <f t="shared" si="8"/>
        <v>0</v>
      </c>
      <c r="J46" s="65">
        <f t="shared" si="9"/>
        <v>0</v>
      </c>
      <c r="K46" s="65">
        <f t="shared" si="10"/>
        <v>0</v>
      </c>
      <c r="L46" s="65">
        <f t="shared" si="11"/>
        <v>0</v>
      </c>
      <c r="M46" s="65">
        <f t="shared" si="12"/>
        <v>0</v>
      </c>
    </row>
    <row r="47" spans="1:13" x14ac:dyDescent="0.3">
      <c r="A47" s="66">
        <f t="shared" si="16"/>
        <v>0</v>
      </c>
      <c r="B47" s="65">
        <f t="shared" si="1"/>
        <v>0</v>
      </c>
      <c r="C47" s="65">
        <f t="shared" si="2"/>
        <v>0</v>
      </c>
      <c r="D47" s="65">
        <f t="shared" si="3"/>
        <v>0</v>
      </c>
      <c r="E47" s="65">
        <f t="shared" si="4"/>
        <v>0</v>
      </c>
      <c r="F47" s="65">
        <f t="shared" si="5"/>
        <v>0</v>
      </c>
      <c r="G47" s="65">
        <f t="shared" si="6"/>
        <v>0</v>
      </c>
      <c r="H47" s="65">
        <f t="shared" si="7"/>
        <v>0</v>
      </c>
      <c r="I47" s="65">
        <f t="shared" si="8"/>
        <v>0</v>
      </c>
      <c r="J47" s="65">
        <f t="shared" si="9"/>
        <v>0</v>
      </c>
      <c r="K47" s="65">
        <f t="shared" si="10"/>
        <v>0</v>
      </c>
      <c r="L47" s="65">
        <f t="shared" si="11"/>
        <v>0</v>
      </c>
      <c r="M47" s="65">
        <f t="shared" si="12"/>
        <v>0</v>
      </c>
    </row>
    <row r="48" spans="1:13" x14ac:dyDescent="0.3">
      <c r="A48" s="66">
        <f t="shared" ref="A48:A50" si="17">SUM(B48:M48)</f>
        <v>0</v>
      </c>
      <c r="B48" s="65">
        <f t="shared" si="1"/>
        <v>0</v>
      </c>
      <c r="C48" s="65">
        <f t="shared" si="2"/>
        <v>0</v>
      </c>
      <c r="D48" s="65">
        <f t="shared" si="3"/>
        <v>0</v>
      </c>
      <c r="E48" s="65">
        <f t="shared" si="4"/>
        <v>0</v>
      </c>
      <c r="F48" s="65">
        <f t="shared" si="5"/>
        <v>0</v>
      </c>
      <c r="G48" s="65">
        <f t="shared" si="6"/>
        <v>0</v>
      </c>
      <c r="H48" s="65">
        <f t="shared" si="7"/>
        <v>0</v>
      </c>
      <c r="I48" s="65">
        <f t="shared" si="8"/>
        <v>0</v>
      </c>
      <c r="J48" s="65">
        <f t="shared" si="9"/>
        <v>0</v>
      </c>
      <c r="K48" s="65">
        <f t="shared" si="10"/>
        <v>0</v>
      </c>
      <c r="L48" s="65">
        <f t="shared" si="11"/>
        <v>0</v>
      </c>
      <c r="M48" s="65">
        <f t="shared" si="12"/>
        <v>0</v>
      </c>
    </row>
    <row r="49" spans="1:13" x14ac:dyDescent="0.3">
      <c r="A49" s="66">
        <f t="shared" si="17"/>
        <v>0</v>
      </c>
      <c r="B49" s="65">
        <f t="shared" si="1"/>
        <v>0</v>
      </c>
      <c r="C49" s="65">
        <f t="shared" si="2"/>
        <v>0</v>
      </c>
      <c r="D49" s="65">
        <f t="shared" si="3"/>
        <v>0</v>
      </c>
      <c r="E49" s="65">
        <f t="shared" si="4"/>
        <v>0</v>
      </c>
      <c r="F49" s="65">
        <f t="shared" si="5"/>
        <v>0</v>
      </c>
      <c r="G49" s="65">
        <f t="shared" si="6"/>
        <v>0</v>
      </c>
      <c r="H49" s="65">
        <f t="shared" si="7"/>
        <v>0</v>
      </c>
      <c r="I49" s="65">
        <f t="shared" si="8"/>
        <v>0</v>
      </c>
      <c r="J49" s="65">
        <f t="shared" si="9"/>
        <v>0</v>
      </c>
      <c r="K49" s="65">
        <f t="shared" si="10"/>
        <v>0</v>
      </c>
      <c r="L49" s="65">
        <f t="shared" si="11"/>
        <v>0</v>
      </c>
      <c r="M49" s="65">
        <f t="shared" si="12"/>
        <v>0</v>
      </c>
    </row>
    <row r="50" spans="1:13" x14ac:dyDescent="0.3">
      <c r="A50" s="66">
        <f t="shared" si="17"/>
        <v>0</v>
      </c>
      <c r="B50" s="65">
        <f t="shared" si="1"/>
        <v>0</v>
      </c>
      <c r="C50" s="65">
        <f t="shared" si="2"/>
        <v>0</v>
      </c>
      <c r="D50" s="65">
        <f t="shared" si="3"/>
        <v>0</v>
      </c>
      <c r="E50" s="65">
        <f t="shared" si="4"/>
        <v>0</v>
      </c>
      <c r="F50" s="65">
        <f t="shared" si="5"/>
        <v>0</v>
      </c>
      <c r="G50" s="65">
        <f t="shared" si="6"/>
        <v>0</v>
      </c>
      <c r="H50" s="65">
        <f t="shared" si="7"/>
        <v>0</v>
      </c>
      <c r="I50" s="65">
        <f t="shared" si="8"/>
        <v>0</v>
      </c>
      <c r="J50" s="65">
        <f t="shared" si="9"/>
        <v>0</v>
      </c>
      <c r="K50" s="65">
        <f t="shared" si="10"/>
        <v>0</v>
      </c>
      <c r="L50" s="65">
        <f t="shared" si="11"/>
        <v>0</v>
      </c>
      <c r="M50" s="65">
        <f t="shared" si="12"/>
        <v>0</v>
      </c>
    </row>
    <row r="51" spans="1:13" x14ac:dyDescent="0.3">
      <c r="A51" s="66">
        <f t="shared" si="13"/>
        <v>0</v>
      </c>
      <c r="B51" s="65">
        <f t="shared" si="1"/>
        <v>0</v>
      </c>
      <c r="C51" s="65">
        <f t="shared" si="2"/>
        <v>0</v>
      </c>
      <c r="D51" s="65">
        <f t="shared" si="3"/>
        <v>0</v>
      </c>
      <c r="E51" s="65">
        <f t="shared" si="4"/>
        <v>0</v>
      </c>
      <c r="F51" s="65">
        <f t="shared" si="5"/>
        <v>0</v>
      </c>
      <c r="G51" s="65">
        <f t="shared" si="6"/>
        <v>0</v>
      </c>
      <c r="H51" s="65">
        <f t="shared" si="7"/>
        <v>0</v>
      </c>
      <c r="I51" s="65">
        <f t="shared" si="8"/>
        <v>0</v>
      </c>
      <c r="J51" s="65">
        <f t="shared" si="9"/>
        <v>0</v>
      </c>
      <c r="K51" s="65">
        <f t="shared" si="10"/>
        <v>0</v>
      </c>
      <c r="L51" s="65">
        <f t="shared" si="11"/>
        <v>0</v>
      </c>
      <c r="M51" s="65">
        <f t="shared" si="12"/>
        <v>0</v>
      </c>
    </row>
    <row r="52" spans="1:13" x14ac:dyDescent="0.3">
      <c r="A52" s="66">
        <f t="shared" si="13"/>
        <v>0</v>
      </c>
      <c r="B52" s="65">
        <f t="shared" si="1"/>
        <v>0</v>
      </c>
      <c r="C52" s="65">
        <f t="shared" si="2"/>
        <v>0</v>
      </c>
      <c r="D52" s="65">
        <f t="shared" si="3"/>
        <v>0</v>
      </c>
      <c r="E52" s="65">
        <f t="shared" si="4"/>
        <v>0</v>
      </c>
      <c r="F52" s="65">
        <f t="shared" si="5"/>
        <v>0</v>
      </c>
      <c r="G52" s="65">
        <f t="shared" si="6"/>
        <v>0</v>
      </c>
      <c r="H52" s="65">
        <f t="shared" si="7"/>
        <v>0</v>
      </c>
      <c r="I52" s="65">
        <f t="shared" si="8"/>
        <v>0</v>
      </c>
      <c r="J52" s="65">
        <f t="shared" si="9"/>
        <v>0</v>
      </c>
      <c r="K52" s="65">
        <f t="shared" si="10"/>
        <v>0</v>
      </c>
      <c r="L52" s="65">
        <f t="shared" si="11"/>
        <v>0</v>
      </c>
      <c r="M52" s="65">
        <f t="shared" si="12"/>
        <v>0</v>
      </c>
    </row>
    <row r="53" spans="1:13" x14ac:dyDescent="0.3">
      <c r="A53" s="66">
        <f t="shared" ref="A53:M53" si="18">SUM(A30:A52)</f>
        <v>0</v>
      </c>
      <c r="B53" s="66">
        <f t="shared" si="18"/>
        <v>0</v>
      </c>
      <c r="C53" s="66">
        <f t="shared" si="18"/>
        <v>0</v>
      </c>
      <c r="D53" s="66">
        <f t="shared" si="18"/>
        <v>0</v>
      </c>
      <c r="E53" s="66">
        <f t="shared" si="18"/>
        <v>0</v>
      </c>
      <c r="F53" s="66">
        <f t="shared" si="18"/>
        <v>0</v>
      </c>
      <c r="G53" s="66">
        <f t="shared" si="18"/>
        <v>0</v>
      </c>
      <c r="H53" s="66">
        <f t="shared" si="18"/>
        <v>0</v>
      </c>
      <c r="I53" s="66">
        <f t="shared" si="18"/>
        <v>0</v>
      </c>
      <c r="J53" s="66">
        <f t="shared" si="18"/>
        <v>0</v>
      </c>
      <c r="K53" s="66">
        <f t="shared" si="18"/>
        <v>0</v>
      </c>
      <c r="L53" s="66">
        <f t="shared" si="18"/>
        <v>0</v>
      </c>
      <c r="M53" s="66">
        <f t="shared" si="18"/>
        <v>0</v>
      </c>
    </row>
    <row r="54" spans="1:13" x14ac:dyDescent="0.3">
      <c r="A54" s="171" t="s">
        <v>182</v>
      </c>
      <c r="B54" s="169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3" x14ac:dyDescent="0.3">
      <c r="A55" s="61" t="str">
        <f t="shared" ref="A55:A77" si="19">IF(C3="Y",A3,"None")</f>
        <v>None</v>
      </c>
      <c r="B55" s="65">
        <f>IF(C3="Y",F3,0)</f>
        <v>0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</row>
    <row r="56" spans="1:13" x14ac:dyDescent="0.3">
      <c r="A56" s="61" t="str">
        <f t="shared" si="19"/>
        <v>None</v>
      </c>
      <c r="B56" s="65">
        <f t="shared" ref="B56:B77" si="20">IF(C4="Y",F4,0)</f>
        <v>0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3" x14ac:dyDescent="0.3">
      <c r="A57" s="61" t="str">
        <f t="shared" si="19"/>
        <v>None</v>
      </c>
      <c r="B57" s="65">
        <f t="shared" si="20"/>
        <v>0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</row>
    <row r="58" spans="1:13" x14ac:dyDescent="0.3">
      <c r="A58" s="61" t="str">
        <f t="shared" si="19"/>
        <v>None</v>
      </c>
      <c r="B58" s="65">
        <f t="shared" si="20"/>
        <v>0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</row>
    <row r="59" spans="1:13" x14ac:dyDescent="0.3">
      <c r="A59" s="61" t="str">
        <f t="shared" si="19"/>
        <v>None</v>
      </c>
      <c r="B59" s="65">
        <f t="shared" si="20"/>
        <v>0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</row>
    <row r="60" spans="1:13" x14ac:dyDescent="0.3">
      <c r="A60" s="61" t="str">
        <f t="shared" si="19"/>
        <v>None</v>
      </c>
      <c r="B60" s="65">
        <f t="shared" si="20"/>
        <v>0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</row>
    <row r="61" spans="1:13" x14ac:dyDescent="0.3">
      <c r="A61" s="61" t="str">
        <f t="shared" si="19"/>
        <v>None</v>
      </c>
      <c r="B61" s="65">
        <f t="shared" si="20"/>
        <v>0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</row>
    <row r="62" spans="1:13" x14ac:dyDescent="0.3">
      <c r="A62" s="61" t="str">
        <f t="shared" si="19"/>
        <v>None</v>
      </c>
      <c r="B62" s="65">
        <f t="shared" si="20"/>
        <v>0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</row>
    <row r="63" spans="1:13" x14ac:dyDescent="0.3">
      <c r="A63" s="61" t="str">
        <f t="shared" si="19"/>
        <v>None</v>
      </c>
      <c r="B63" s="65">
        <f t="shared" si="20"/>
        <v>0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</row>
    <row r="64" spans="1:13" x14ac:dyDescent="0.3">
      <c r="A64" s="61" t="str">
        <f t="shared" si="19"/>
        <v>None</v>
      </c>
      <c r="B64" s="65">
        <f t="shared" si="20"/>
        <v>0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3" x14ac:dyDescent="0.3">
      <c r="A65" s="61" t="str">
        <f t="shared" si="19"/>
        <v>None</v>
      </c>
      <c r="B65" s="65">
        <f t="shared" si="20"/>
        <v>0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</row>
    <row r="66" spans="1:13" x14ac:dyDescent="0.3">
      <c r="A66" s="61" t="str">
        <f t="shared" si="19"/>
        <v>None</v>
      </c>
      <c r="B66" s="65">
        <f t="shared" si="20"/>
        <v>0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</row>
    <row r="67" spans="1:13" x14ac:dyDescent="0.3">
      <c r="A67" s="61" t="str">
        <f t="shared" si="19"/>
        <v>None</v>
      </c>
      <c r="B67" s="65">
        <f t="shared" si="20"/>
        <v>0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1:13" x14ac:dyDescent="0.3">
      <c r="A68" s="61" t="str">
        <f t="shared" si="19"/>
        <v>None</v>
      </c>
      <c r="B68" s="65">
        <f t="shared" si="20"/>
        <v>0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1:13" x14ac:dyDescent="0.3">
      <c r="A69" s="61" t="str">
        <f t="shared" si="19"/>
        <v>None</v>
      </c>
      <c r="B69" s="65">
        <f t="shared" si="20"/>
        <v>0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</row>
    <row r="70" spans="1:13" x14ac:dyDescent="0.3">
      <c r="A70" s="61" t="str">
        <f t="shared" si="19"/>
        <v>None</v>
      </c>
      <c r="B70" s="65">
        <f t="shared" si="20"/>
        <v>0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</row>
    <row r="71" spans="1:13" x14ac:dyDescent="0.3">
      <c r="A71" s="61" t="str">
        <f t="shared" si="19"/>
        <v>None</v>
      </c>
      <c r="B71" s="65">
        <f t="shared" si="20"/>
        <v>0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</row>
    <row r="72" spans="1:13" x14ac:dyDescent="0.3">
      <c r="A72" s="61" t="str">
        <f t="shared" si="19"/>
        <v>None</v>
      </c>
      <c r="B72" s="65">
        <f t="shared" si="20"/>
        <v>0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1:13" x14ac:dyDescent="0.3">
      <c r="A73" s="61" t="str">
        <f t="shared" si="19"/>
        <v>None</v>
      </c>
      <c r="B73" s="65">
        <f t="shared" si="20"/>
        <v>0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</row>
    <row r="74" spans="1:13" x14ac:dyDescent="0.3">
      <c r="A74" s="61" t="str">
        <f t="shared" si="19"/>
        <v>None</v>
      </c>
      <c r="B74" s="65">
        <f t="shared" si="20"/>
        <v>0</v>
      </c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</row>
    <row r="75" spans="1:13" x14ac:dyDescent="0.3">
      <c r="A75" s="61" t="str">
        <f t="shared" si="19"/>
        <v>None</v>
      </c>
      <c r="B75" s="65">
        <f t="shared" si="20"/>
        <v>0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x14ac:dyDescent="0.3">
      <c r="A76" s="61" t="str">
        <f t="shared" si="19"/>
        <v>None</v>
      </c>
      <c r="B76" s="65">
        <f t="shared" si="20"/>
        <v>0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</row>
    <row r="77" spans="1:13" x14ac:dyDescent="0.3">
      <c r="A77" s="61" t="str">
        <f t="shared" si="19"/>
        <v>None</v>
      </c>
      <c r="B77" s="65">
        <f t="shared" si="20"/>
        <v>0</v>
      </c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</row>
    <row r="78" spans="1:13" x14ac:dyDescent="0.3">
      <c r="A78" s="61"/>
      <c r="B78" s="65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1:13" x14ac:dyDescent="0.3">
      <c r="A79" s="61" t="s">
        <v>9</v>
      </c>
      <c r="B79" s="65">
        <f>SUM(B55:B77)</f>
        <v>0</v>
      </c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</row>
  </sheetData>
  <sheetProtection sheet="1" objects="1" scenarios="1" selectLockedCells="1"/>
  <mergeCells count="3">
    <mergeCell ref="A28:L28"/>
    <mergeCell ref="A1:F1"/>
    <mergeCell ref="A54:B54"/>
  </mergeCells>
  <dataValidations count="2">
    <dataValidation type="list" showInputMessage="1" showErrorMessage="1" errorTitle="Error!" error="Must select Y or N" promptTitle="Siren-Related Cost?" prompt="Select Y for YES or N for NO" sqref="C3:C25" xr:uid="{00000000-0002-0000-0400-000000000000}">
      <formula1>$G$3:$G$4</formula1>
    </dataValidation>
    <dataValidation type="whole" allowBlank="1" showInputMessage="1" showErrorMessage="1" errorTitle="Error!" error="Must enter one number between 1 and 12" promptTitle="Task number?" prompt="Enter number between 1 and 12" sqref="B3:B25" xr:uid="{00000000-0002-0000-0400-000001000000}">
      <formula1>1</formula1>
      <formula2>12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6"/>
  <sheetViews>
    <sheetView topLeftCell="A31" workbookViewId="0">
      <selection sqref="A1:D1"/>
    </sheetView>
  </sheetViews>
  <sheetFormatPr defaultColWidth="8.88671875" defaultRowHeight="14.4" x14ac:dyDescent="0.3"/>
  <cols>
    <col min="1" max="1" width="51" style="55" customWidth="1"/>
    <col min="2" max="2" width="16.88671875" style="55" customWidth="1"/>
    <col min="3" max="4" width="18.5546875" style="55" customWidth="1"/>
    <col min="5" max="6" width="18.33203125" style="55" customWidth="1"/>
    <col min="7" max="7" width="18.5546875" style="55" customWidth="1"/>
    <col min="8" max="8" width="18.109375" style="55" customWidth="1"/>
    <col min="9" max="9" width="16.6640625" style="55" customWidth="1"/>
    <col min="10" max="10" width="17.88671875" style="55" customWidth="1"/>
    <col min="11" max="11" width="18.33203125" style="55" customWidth="1"/>
    <col min="12" max="12" width="17.33203125" style="55" customWidth="1"/>
    <col min="13" max="13" width="18.5546875" style="55" customWidth="1"/>
    <col min="14" max="14" width="15.88671875" style="55" customWidth="1"/>
    <col min="15" max="16384" width="8.88671875" style="55"/>
  </cols>
  <sheetData>
    <row r="1" spans="1:14" ht="15" thickBot="1" x14ac:dyDescent="0.45">
      <c r="A1" s="158" t="s">
        <v>56</v>
      </c>
      <c r="B1" s="158"/>
      <c r="C1" s="158"/>
      <c r="D1" s="158"/>
      <c r="E1" s="158" t="s">
        <v>56</v>
      </c>
      <c r="F1" s="158"/>
      <c r="G1" s="158"/>
      <c r="H1" s="158"/>
    </row>
    <row r="2" spans="1:14" ht="28.8" customHeight="1" thickTop="1" x14ac:dyDescent="0.4">
      <c r="A2" s="51" t="s">
        <v>54</v>
      </c>
      <c r="B2" s="52" t="s">
        <v>30</v>
      </c>
      <c r="C2" s="52" t="s">
        <v>133</v>
      </c>
      <c r="D2" s="52" t="s">
        <v>55</v>
      </c>
      <c r="E2" s="108" t="s">
        <v>10</v>
      </c>
      <c r="F2" s="99"/>
      <c r="G2" s="99"/>
      <c r="H2" s="99"/>
      <c r="I2" s="99"/>
      <c r="J2" s="99"/>
      <c r="K2" s="99"/>
      <c r="L2" s="99"/>
      <c r="M2" s="99"/>
      <c r="N2" s="60"/>
    </row>
    <row r="3" spans="1:14" ht="14.55" x14ac:dyDescent="0.4">
      <c r="A3" s="128" t="s">
        <v>178</v>
      </c>
      <c r="B3" s="56"/>
      <c r="C3" s="80" t="s">
        <v>143</v>
      </c>
      <c r="D3" s="57">
        <v>0</v>
      </c>
      <c r="E3" s="109">
        <f t="shared" ref="E3:E12" si="0">$D3</f>
        <v>0</v>
      </c>
      <c r="F3" s="90" t="s">
        <v>143</v>
      </c>
      <c r="G3" s="99"/>
      <c r="H3" s="99"/>
      <c r="I3" s="99"/>
      <c r="J3" s="99"/>
      <c r="K3" s="99"/>
      <c r="L3" s="99"/>
      <c r="M3" s="99"/>
      <c r="N3" s="60"/>
    </row>
    <row r="4" spans="1:14" ht="14.55" x14ac:dyDescent="0.4">
      <c r="A4" s="128" t="s">
        <v>179</v>
      </c>
      <c r="B4" s="56"/>
      <c r="C4" s="80" t="s">
        <v>143</v>
      </c>
      <c r="D4" s="57">
        <v>0</v>
      </c>
      <c r="E4" s="109">
        <f t="shared" si="0"/>
        <v>0</v>
      </c>
      <c r="F4" s="90" t="s">
        <v>175</v>
      </c>
      <c r="G4" s="99"/>
      <c r="H4" s="99"/>
      <c r="I4" s="99"/>
      <c r="J4" s="99"/>
      <c r="K4" s="99"/>
      <c r="L4" s="99"/>
      <c r="M4" s="99"/>
      <c r="N4" s="60"/>
    </row>
    <row r="5" spans="1:14" ht="14.55" x14ac:dyDescent="0.4">
      <c r="A5" s="128" t="s">
        <v>180</v>
      </c>
      <c r="B5" s="56"/>
      <c r="C5" s="80" t="s">
        <v>143</v>
      </c>
      <c r="D5" s="57">
        <v>0</v>
      </c>
      <c r="E5" s="109">
        <f t="shared" si="0"/>
        <v>0</v>
      </c>
      <c r="F5" s="99"/>
      <c r="G5" s="99"/>
      <c r="H5" s="99"/>
      <c r="I5" s="99"/>
      <c r="J5" s="99"/>
      <c r="K5" s="99"/>
      <c r="L5" s="99"/>
      <c r="M5" s="99"/>
      <c r="N5" s="60"/>
    </row>
    <row r="6" spans="1:14" ht="14.55" x14ac:dyDescent="0.4">
      <c r="A6" s="55" t="s">
        <v>58</v>
      </c>
      <c r="B6" s="56"/>
      <c r="C6" s="80" t="s">
        <v>143</v>
      </c>
      <c r="D6" s="57">
        <v>0</v>
      </c>
      <c r="E6" s="109">
        <f t="shared" si="0"/>
        <v>0</v>
      </c>
      <c r="F6" s="99"/>
      <c r="G6" s="99"/>
      <c r="H6" s="99"/>
      <c r="I6" s="99"/>
      <c r="J6" s="99"/>
      <c r="K6" s="99"/>
      <c r="L6" s="99"/>
      <c r="M6" s="99"/>
      <c r="N6" s="60"/>
    </row>
    <row r="7" spans="1:14" ht="14.55" x14ac:dyDescent="0.4">
      <c r="A7" s="55" t="s">
        <v>59</v>
      </c>
      <c r="B7" s="56"/>
      <c r="C7" s="80" t="s">
        <v>143</v>
      </c>
      <c r="D7" s="57">
        <v>0</v>
      </c>
      <c r="E7" s="109">
        <f t="shared" si="0"/>
        <v>0</v>
      </c>
      <c r="F7" s="99"/>
      <c r="G7" s="99"/>
      <c r="H7" s="99"/>
      <c r="I7" s="99"/>
      <c r="J7" s="99"/>
      <c r="K7" s="99"/>
      <c r="L7" s="99"/>
      <c r="M7" s="99"/>
      <c r="N7" s="60"/>
    </row>
    <row r="8" spans="1:14" ht="14.55" x14ac:dyDescent="0.4">
      <c r="A8" s="55" t="s">
        <v>60</v>
      </c>
      <c r="B8" s="56"/>
      <c r="C8" s="80" t="s">
        <v>143</v>
      </c>
      <c r="D8" s="57">
        <v>0</v>
      </c>
      <c r="E8" s="109">
        <f t="shared" si="0"/>
        <v>0</v>
      </c>
      <c r="F8" s="99"/>
      <c r="G8" s="99"/>
      <c r="H8" s="99"/>
      <c r="I8" s="99"/>
      <c r="J8" s="99"/>
      <c r="K8" s="99"/>
      <c r="L8" s="99"/>
      <c r="M8" s="99"/>
      <c r="N8" s="60"/>
    </row>
    <row r="9" spans="1:14" ht="14.55" x14ac:dyDescent="0.4">
      <c r="A9" s="55" t="s">
        <v>61</v>
      </c>
      <c r="B9" s="56"/>
      <c r="C9" s="80" t="s">
        <v>143</v>
      </c>
      <c r="D9" s="57">
        <v>0</v>
      </c>
      <c r="E9" s="109">
        <f t="shared" si="0"/>
        <v>0</v>
      </c>
      <c r="F9" s="99"/>
      <c r="G9" s="99"/>
      <c r="H9" s="99"/>
      <c r="I9" s="99"/>
      <c r="J9" s="99"/>
      <c r="K9" s="99"/>
      <c r="L9" s="99"/>
      <c r="M9" s="99"/>
      <c r="N9" s="60"/>
    </row>
    <row r="10" spans="1:14" ht="14.55" x14ac:dyDescent="0.4">
      <c r="A10" s="55" t="s">
        <v>62</v>
      </c>
      <c r="B10" s="56"/>
      <c r="C10" s="80" t="s">
        <v>143</v>
      </c>
      <c r="D10" s="57">
        <v>0</v>
      </c>
      <c r="E10" s="109">
        <f t="shared" si="0"/>
        <v>0</v>
      </c>
      <c r="F10" s="99"/>
      <c r="G10" s="99"/>
      <c r="H10" s="99"/>
      <c r="I10" s="99"/>
      <c r="J10" s="99"/>
      <c r="K10" s="99"/>
      <c r="L10" s="99"/>
      <c r="M10" s="99"/>
      <c r="N10" s="60"/>
    </row>
    <row r="11" spans="1:14" ht="14.55" x14ac:dyDescent="0.4">
      <c r="A11" s="55" t="s">
        <v>63</v>
      </c>
      <c r="B11" s="56"/>
      <c r="C11" s="80" t="s">
        <v>143</v>
      </c>
      <c r="D11" s="57">
        <v>0</v>
      </c>
      <c r="E11" s="109">
        <f t="shared" si="0"/>
        <v>0</v>
      </c>
      <c r="F11" s="99"/>
      <c r="G11" s="99"/>
      <c r="H11" s="99"/>
      <c r="I11" s="99"/>
      <c r="J11" s="99"/>
      <c r="K11" s="99"/>
      <c r="L11" s="99"/>
      <c r="M11" s="99"/>
      <c r="N11" s="60"/>
    </row>
    <row r="12" spans="1:14" ht="14.55" x14ac:dyDescent="0.4">
      <c r="A12" s="55" t="s">
        <v>64</v>
      </c>
      <c r="B12" s="56"/>
      <c r="C12" s="80" t="s">
        <v>143</v>
      </c>
      <c r="D12" s="57">
        <v>0</v>
      </c>
      <c r="E12" s="109">
        <f t="shared" si="0"/>
        <v>0</v>
      </c>
      <c r="F12" s="99"/>
      <c r="G12" s="99"/>
      <c r="H12" s="99"/>
      <c r="I12" s="99"/>
      <c r="J12" s="99"/>
      <c r="K12" s="99"/>
      <c r="L12" s="99"/>
      <c r="M12" s="99"/>
      <c r="N12" s="60"/>
    </row>
    <row r="13" spans="1:14" ht="15" thickBot="1" x14ac:dyDescent="0.45">
      <c r="A13" s="61"/>
      <c r="B13" s="91"/>
      <c r="C13" s="61"/>
      <c r="D13" s="65" t="s">
        <v>9</v>
      </c>
      <c r="E13" s="107">
        <f>SUM(E3:E12)</f>
        <v>0</v>
      </c>
      <c r="F13" s="104"/>
      <c r="G13" s="104"/>
      <c r="H13" s="104"/>
      <c r="I13" s="104"/>
      <c r="J13" s="104"/>
      <c r="K13" s="104"/>
      <c r="L13" s="104"/>
      <c r="M13" s="106"/>
      <c r="N13" s="61"/>
    </row>
    <row r="14" spans="1:14" s="82" customFormat="1" ht="15" thickTop="1" x14ac:dyDescent="0.4">
      <c r="A14" s="167" t="s">
        <v>57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87"/>
      <c r="N14" s="87"/>
    </row>
    <row r="15" spans="1:14" ht="14.55" x14ac:dyDescent="0.4">
      <c r="A15" s="61"/>
      <c r="B15" s="62" t="s">
        <v>10</v>
      </c>
      <c r="C15" s="62" t="s">
        <v>11</v>
      </c>
      <c r="D15" s="62" t="s">
        <v>12</v>
      </c>
      <c r="E15" s="62" t="s">
        <v>13</v>
      </c>
      <c r="F15" s="62" t="s">
        <v>14</v>
      </c>
      <c r="G15" s="62" t="s">
        <v>15</v>
      </c>
      <c r="H15" s="62" t="s">
        <v>16</v>
      </c>
      <c r="I15" s="62" t="s">
        <v>17</v>
      </c>
      <c r="J15" s="62" t="s">
        <v>18</v>
      </c>
      <c r="K15" s="62" t="s">
        <v>19</v>
      </c>
      <c r="L15" s="62" t="s">
        <v>20</v>
      </c>
      <c r="M15" s="62" t="s">
        <v>21</v>
      </c>
      <c r="N15" s="62" t="s">
        <v>22</v>
      </c>
    </row>
    <row r="16" spans="1:14" ht="14.55" x14ac:dyDescent="0.4">
      <c r="A16" s="92" t="str">
        <f t="shared" ref="A16:A25" si="1">A3</f>
        <v>Contract 1</v>
      </c>
      <c r="B16" s="66">
        <f>SUM(C16:N16)</f>
        <v>0</v>
      </c>
      <c r="C16" s="65">
        <f t="shared" ref="C16:C25" si="2">IF($B3=1,$E3,0)</f>
        <v>0</v>
      </c>
      <c r="D16" s="65">
        <f t="shared" ref="D16:D25" si="3">IF($B3=2,$E3,0)</f>
        <v>0</v>
      </c>
      <c r="E16" s="65">
        <f t="shared" ref="E16:E25" si="4">IF($B3=3,$E3,0)</f>
        <v>0</v>
      </c>
      <c r="F16" s="65">
        <f t="shared" ref="F16:F25" si="5">IF($B3=4,$E3,0)</f>
        <v>0</v>
      </c>
      <c r="G16" s="65">
        <f t="shared" ref="G16:G25" si="6">IF($B3=5,$E3,0)</f>
        <v>0</v>
      </c>
      <c r="H16" s="65">
        <f t="shared" ref="H16:H25" si="7">IF($B3=6,$E3,0)</f>
        <v>0</v>
      </c>
      <c r="I16" s="65">
        <f t="shared" ref="I16:I25" si="8">IF($B3=7,$E3,0)</f>
        <v>0</v>
      </c>
      <c r="J16" s="65">
        <f t="shared" ref="J16:J25" si="9">IF($B3=8,$E3,0)</f>
        <v>0</v>
      </c>
      <c r="K16" s="65">
        <f t="shared" ref="K16:K25" si="10">IF($B3=9,$E3,0)</f>
        <v>0</v>
      </c>
      <c r="L16" s="65">
        <f t="shared" ref="L16:L25" si="11">IF($B3=10,$E3,0)</f>
        <v>0</v>
      </c>
      <c r="M16" s="65">
        <f t="shared" ref="M16:M25" si="12">IF($B3=11,$E3,0)</f>
        <v>0</v>
      </c>
      <c r="N16" s="65">
        <f t="shared" ref="N16:N25" si="13">IF($B3=12,$E3,0)</f>
        <v>0</v>
      </c>
    </row>
    <row r="17" spans="1:14" ht="14.55" x14ac:dyDescent="0.4">
      <c r="A17" s="92" t="str">
        <f t="shared" si="1"/>
        <v>Contract 2</v>
      </c>
      <c r="B17" s="66">
        <f t="shared" ref="B17:B25" si="14">SUM(C17:N17)</f>
        <v>0</v>
      </c>
      <c r="C17" s="65">
        <f t="shared" si="2"/>
        <v>0</v>
      </c>
      <c r="D17" s="65">
        <f t="shared" si="3"/>
        <v>0</v>
      </c>
      <c r="E17" s="65">
        <f t="shared" si="4"/>
        <v>0</v>
      </c>
      <c r="F17" s="65">
        <f t="shared" si="5"/>
        <v>0</v>
      </c>
      <c r="G17" s="65">
        <f t="shared" si="6"/>
        <v>0</v>
      </c>
      <c r="H17" s="65">
        <f t="shared" si="7"/>
        <v>0</v>
      </c>
      <c r="I17" s="65">
        <f t="shared" si="8"/>
        <v>0</v>
      </c>
      <c r="J17" s="65">
        <f t="shared" si="9"/>
        <v>0</v>
      </c>
      <c r="K17" s="65">
        <f t="shared" si="10"/>
        <v>0</v>
      </c>
      <c r="L17" s="65">
        <f t="shared" si="11"/>
        <v>0</v>
      </c>
      <c r="M17" s="65">
        <f t="shared" si="12"/>
        <v>0</v>
      </c>
      <c r="N17" s="65">
        <f t="shared" si="13"/>
        <v>0</v>
      </c>
    </row>
    <row r="18" spans="1:14" ht="14.55" x14ac:dyDescent="0.4">
      <c r="A18" s="92" t="str">
        <f t="shared" si="1"/>
        <v>Contract 3</v>
      </c>
      <c r="B18" s="66">
        <f t="shared" si="14"/>
        <v>0</v>
      </c>
      <c r="C18" s="65">
        <f t="shared" si="2"/>
        <v>0</v>
      </c>
      <c r="D18" s="65">
        <f t="shared" si="3"/>
        <v>0</v>
      </c>
      <c r="E18" s="65">
        <f t="shared" si="4"/>
        <v>0</v>
      </c>
      <c r="F18" s="65">
        <f t="shared" si="5"/>
        <v>0</v>
      </c>
      <c r="G18" s="65">
        <f t="shared" si="6"/>
        <v>0</v>
      </c>
      <c r="H18" s="65">
        <f t="shared" si="7"/>
        <v>0</v>
      </c>
      <c r="I18" s="65">
        <f t="shared" si="8"/>
        <v>0</v>
      </c>
      <c r="J18" s="65">
        <f t="shared" si="9"/>
        <v>0</v>
      </c>
      <c r="K18" s="65">
        <f t="shared" si="10"/>
        <v>0</v>
      </c>
      <c r="L18" s="65">
        <f t="shared" si="11"/>
        <v>0</v>
      </c>
      <c r="M18" s="65">
        <f t="shared" si="12"/>
        <v>0</v>
      </c>
      <c r="N18" s="65">
        <f t="shared" si="13"/>
        <v>0</v>
      </c>
    </row>
    <row r="19" spans="1:14" ht="14.55" x14ac:dyDescent="0.4">
      <c r="A19" s="92" t="str">
        <f t="shared" si="1"/>
        <v>Contract 4</v>
      </c>
      <c r="B19" s="66">
        <f t="shared" si="14"/>
        <v>0</v>
      </c>
      <c r="C19" s="65">
        <f t="shared" si="2"/>
        <v>0</v>
      </c>
      <c r="D19" s="65">
        <f t="shared" si="3"/>
        <v>0</v>
      </c>
      <c r="E19" s="65">
        <f t="shared" si="4"/>
        <v>0</v>
      </c>
      <c r="F19" s="65">
        <f t="shared" si="5"/>
        <v>0</v>
      </c>
      <c r="G19" s="65">
        <f t="shared" si="6"/>
        <v>0</v>
      </c>
      <c r="H19" s="65">
        <f t="shared" si="7"/>
        <v>0</v>
      </c>
      <c r="I19" s="65">
        <f t="shared" si="8"/>
        <v>0</v>
      </c>
      <c r="J19" s="65">
        <f t="shared" si="9"/>
        <v>0</v>
      </c>
      <c r="K19" s="65">
        <f t="shared" si="10"/>
        <v>0</v>
      </c>
      <c r="L19" s="65">
        <f t="shared" si="11"/>
        <v>0</v>
      </c>
      <c r="M19" s="65">
        <f t="shared" si="12"/>
        <v>0</v>
      </c>
      <c r="N19" s="65">
        <f t="shared" si="13"/>
        <v>0</v>
      </c>
    </row>
    <row r="20" spans="1:14" ht="14.55" x14ac:dyDescent="0.4">
      <c r="A20" s="92" t="str">
        <f t="shared" si="1"/>
        <v>Contract 5</v>
      </c>
      <c r="B20" s="66">
        <f t="shared" si="14"/>
        <v>0</v>
      </c>
      <c r="C20" s="65">
        <f t="shared" si="2"/>
        <v>0</v>
      </c>
      <c r="D20" s="65">
        <f t="shared" si="3"/>
        <v>0</v>
      </c>
      <c r="E20" s="65">
        <f t="shared" si="4"/>
        <v>0</v>
      </c>
      <c r="F20" s="65">
        <f t="shared" si="5"/>
        <v>0</v>
      </c>
      <c r="G20" s="65">
        <f t="shared" si="6"/>
        <v>0</v>
      </c>
      <c r="H20" s="65">
        <f t="shared" si="7"/>
        <v>0</v>
      </c>
      <c r="I20" s="65">
        <f t="shared" si="8"/>
        <v>0</v>
      </c>
      <c r="J20" s="65">
        <f t="shared" si="9"/>
        <v>0</v>
      </c>
      <c r="K20" s="65">
        <f t="shared" si="10"/>
        <v>0</v>
      </c>
      <c r="L20" s="65">
        <f t="shared" si="11"/>
        <v>0</v>
      </c>
      <c r="M20" s="65">
        <f t="shared" si="12"/>
        <v>0</v>
      </c>
      <c r="N20" s="65">
        <f t="shared" si="13"/>
        <v>0</v>
      </c>
    </row>
    <row r="21" spans="1:14" ht="14.55" x14ac:dyDescent="0.4">
      <c r="A21" s="92" t="str">
        <f t="shared" si="1"/>
        <v>Contract 6</v>
      </c>
      <c r="B21" s="66">
        <f t="shared" si="14"/>
        <v>0</v>
      </c>
      <c r="C21" s="65">
        <f t="shared" si="2"/>
        <v>0</v>
      </c>
      <c r="D21" s="65">
        <f t="shared" si="3"/>
        <v>0</v>
      </c>
      <c r="E21" s="65">
        <f t="shared" si="4"/>
        <v>0</v>
      </c>
      <c r="F21" s="65">
        <f t="shared" si="5"/>
        <v>0</v>
      </c>
      <c r="G21" s="65">
        <f t="shared" si="6"/>
        <v>0</v>
      </c>
      <c r="H21" s="65">
        <f t="shared" si="7"/>
        <v>0</v>
      </c>
      <c r="I21" s="65">
        <f t="shared" si="8"/>
        <v>0</v>
      </c>
      <c r="J21" s="65">
        <f t="shared" si="9"/>
        <v>0</v>
      </c>
      <c r="K21" s="65">
        <f t="shared" si="10"/>
        <v>0</v>
      </c>
      <c r="L21" s="65">
        <f t="shared" si="11"/>
        <v>0</v>
      </c>
      <c r="M21" s="65">
        <f t="shared" si="12"/>
        <v>0</v>
      </c>
      <c r="N21" s="65">
        <f t="shared" si="13"/>
        <v>0</v>
      </c>
    </row>
    <row r="22" spans="1:14" ht="14.55" x14ac:dyDescent="0.4">
      <c r="A22" s="92" t="str">
        <f t="shared" si="1"/>
        <v>Contract 7</v>
      </c>
      <c r="B22" s="66">
        <f t="shared" si="14"/>
        <v>0</v>
      </c>
      <c r="C22" s="65">
        <f t="shared" si="2"/>
        <v>0</v>
      </c>
      <c r="D22" s="65">
        <f t="shared" si="3"/>
        <v>0</v>
      </c>
      <c r="E22" s="65">
        <f t="shared" si="4"/>
        <v>0</v>
      </c>
      <c r="F22" s="65">
        <f t="shared" si="5"/>
        <v>0</v>
      </c>
      <c r="G22" s="65">
        <f t="shared" si="6"/>
        <v>0</v>
      </c>
      <c r="H22" s="65">
        <f t="shared" si="7"/>
        <v>0</v>
      </c>
      <c r="I22" s="65">
        <f t="shared" si="8"/>
        <v>0</v>
      </c>
      <c r="J22" s="65">
        <f t="shared" si="9"/>
        <v>0</v>
      </c>
      <c r="K22" s="65">
        <f t="shared" si="10"/>
        <v>0</v>
      </c>
      <c r="L22" s="65">
        <f t="shared" si="11"/>
        <v>0</v>
      </c>
      <c r="M22" s="65">
        <f t="shared" si="12"/>
        <v>0</v>
      </c>
      <c r="N22" s="65">
        <f t="shared" si="13"/>
        <v>0</v>
      </c>
    </row>
    <row r="23" spans="1:14" ht="14.55" x14ac:dyDescent="0.4">
      <c r="A23" s="92" t="str">
        <f t="shared" si="1"/>
        <v>Contract 8</v>
      </c>
      <c r="B23" s="66">
        <f t="shared" si="14"/>
        <v>0</v>
      </c>
      <c r="C23" s="65">
        <f t="shared" si="2"/>
        <v>0</v>
      </c>
      <c r="D23" s="65">
        <f t="shared" si="3"/>
        <v>0</v>
      </c>
      <c r="E23" s="65">
        <f t="shared" si="4"/>
        <v>0</v>
      </c>
      <c r="F23" s="65">
        <f t="shared" si="5"/>
        <v>0</v>
      </c>
      <c r="G23" s="65">
        <f t="shared" si="6"/>
        <v>0</v>
      </c>
      <c r="H23" s="65">
        <f t="shared" si="7"/>
        <v>0</v>
      </c>
      <c r="I23" s="65">
        <f t="shared" si="8"/>
        <v>0</v>
      </c>
      <c r="J23" s="65">
        <f t="shared" si="9"/>
        <v>0</v>
      </c>
      <c r="K23" s="65">
        <f t="shared" si="10"/>
        <v>0</v>
      </c>
      <c r="L23" s="65">
        <f t="shared" si="11"/>
        <v>0</v>
      </c>
      <c r="M23" s="65">
        <f t="shared" si="12"/>
        <v>0</v>
      </c>
      <c r="N23" s="65">
        <f t="shared" si="13"/>
        <v>0</v>
      </c>
    </row>
    <row r="24" spans="1:14" x14ac:dyDescent="0.3">
      <c r="A24" s="92" t="str">
        <f t="shared" si="1"/>
        <v>Contract 9</v>
      </c>
      <c r="B24" s="66">
        <f t="shared" si="14"/>
        <v>0</v>
      </c>
      <c r="C24" s="65">
        <f t="shared" si="2"/>
        <v>0</v>
      </c>
      <c r="D24" s="65">
        <f t="shared" si="3"/>
        <v>0</v>
      </c>
      <c r="E24" s="65">
        <f t="shared" si="4"/>
        <v>0</v>
      </c>
      <c r="F24" s="65">
        <f t="shared" si="5"/>
        <v>0</v>
      </c>
      <c r="G24" s="65">
        <f t="shared" si="6"/>
        <v>0</v>
      </c>
      <c r="H24" s="65">
        <f t="shared" si="7"/>
        <v>0</v>
      </c>
      <c r="I24" s="65">
        <f t="shared" si="8"/>
        <v>0</v>
      </c>
      <c r="J24" s="65">
        <f t="shared" si="9"/>
        <v>0</v>
      </c>
      <c r="K24" s="65">
        <f t="shared" si="10"/>
        <v>0</v>
      </c>
      <c r="L24" s="65">
        <f t="shared" si="11"/>
        <v>0</v>
      </c>
      <c r="M24" s="65">
        <f t="shared" si="12"/>
        <v>0</v>
      </c>
      <c r="N24" s="65">
        <f t="shared" si="13"/>
        <v>0</v>
      </c>
    </row>
    <row r="25" spans="1:14" x14ac:dyDescent="0.3">
      <c r="A25" s="92" t="str">
        <f t="shared" si="1"/>
        <v>Contract 10</v>
      </c>
      <c r="B25" s="66">
        <f t="shared" si="14"/>
        <v>0</v>
      </c>
      <c r="C25" s="65">
        <f t="shared" si="2"/>
        <v>0</v>
      </c>
      <c r="D25" s="65">
        <f t="shared" si="3"/>
        <v>0</v>
      </c>
      <c r="E25" s="65">
        <f t="shared" si="4"/>
        <v>0</v>
      </c>
      <c r="F25" s="65">
        <f t="shared" si="5"/>
        <v>0</v>
      </c>
      <c r="G25" s="65">
        <f t="shared" si="6"/>
        <v>0</v>
      </c>
      <c r="H25" s="65">
        <f t="shared" si="7"/>
        <v>0</v>
      </c>
      <c r="I25" s="65">
        <f t="shared" si="8"/>
        <v>0</v>
      </c>
      <c r="J25" s="65">
        <f t="shared" si="9"/>
        <v>0</v>
      </c>
      <c r="K25" s="65">
        <f t="shared" si="10"/>
        <v>0</v>
      </c>
      <c r="L25" s="65">
        <f t="shared" si="11"/>
        <v>0</v>
      </c>
      <c r="M25" s="65">
        <f t="shared" si="12"/>
        <v>0</v>
      </c>
      <c r="N25" s="65">
        <f t="shared" si="13"/>
        <v>0</v>
      </c>
    </row>
    <row r="26" spans="1:14" x14ac:dyDescent="0.3">
      <c r="A26" s="61" t="s">
        <v>181</v>
      </c>
      <c r="B26" s="66">
        <f t="shared" ref="B26:N26" si="15">SUM(B16:B25)</f>
        <v>0</v>
      </c>
      <c r="C26" s="66">
        <f t="shared" si="15"/>
        <v>0</v>
      </c>
      <c r="D26" s="66">
        <f t="shared" si="15"/>
        <v>0</v>
      </c>
      <c r="E26" s="66">
        <f t="shared" si="15"/>
        <v>0</v>
      </c>
      <c r="F26" s="66">
        <f t="shared" si="15"/>
        <v>0</v>
      </c>
      <c r="G26" s="66">
        <f t="shared" si="15"/>
        <v>0</v>
      </c>
      <c r="H26" s="66">
        <f t="shared" si="15"/>
        <v>0</v>
      </c>
      <c r="I26" s="66">
        <f t="shared" si="15"/>
        <v>0</v>
      </c>
      <c r="J26" s="66">
        <f t="shared" si="15"/>
        <v>0</v>
      </c>
      <c r="K26" s="66">
        <f t="shared" si="15"/>
        <v>0</v>
      </c>
      <c r="L26" s="66">
        <f t="shared" si="15"/>
        <v>0</v>
      </c>
      <c r="M26" s="66">
        <f t="shared" si="15"/>
        <v>0</v>
      </c>
      <c r="N26" s="66">
        <f t="shared" si="15"/>
        <v>0</v>
      </c>
    </row>
    <row r="27" spans="1:14" x14ac:dyDescent="0.3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s="77" customFormat="1" x14ac:dyDescent="0.3">
      <c r="A28" s="171" t="s">
        <v>86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</row>
    <row r="29" spans="1:14" x14ac:dyDescent="0.3">
      <c r="A29" s="61"/>
      <c r="B29" s="62" t="s">
        <v>10</v>
      </c>
      <c r="C29" s="62" t="s">
        <v>11</v>
      </c>
      <c r="D29" s="62" t="s">
        <v>12</v>
      </c>
      <c r="E29" s="62" t="s">
        <v>13</v>
      </c>
      <c r="F29" s="62" t="s">
        <v>14</v>
      </c>
      <c r="G29" s="62" t="s">
        <v>15</v>
      </c>
      <c r="H29" s="62" t="s">
        <v>16</v>
      </c>
      <c r="I29" s="62" t="s">
        <v>17</v>
      </c>
      <c r="J29" s="62" t="s">
        <v>18</v>
      </c>
      <c r="K29" s="62" t="s">
        <v>19</v>
      </c>
      <c r="L29" s="62" t="s">
        <v>20</v>
      </c>
      <c r="M29" s="62" t="s">
        <v>21</v>
      </c>
      <c r="N29" s="62" t="s">
        <v>22</v>
      </c>
    </row>
    <row r="30" spans="1:14" x14ac:dyDescent="0.3">
      <c r="A30" s="92" t="str">
        <f t="shared" ref="A30:A39" si="16">A16</f>
        <v>Contract 1</v>
      </c>
      <c r="B30" s="66">
        <f>SUM(C30:N30)</f>
        <v>0</v>
      </c>
      <c r="C30" s="65">
        <f>IF(C16&gt;IndirectCosts!$C$10,IndirectCosts!$C$10,C16)</f>
        <v>0</v>
      </c>
      <c r="D30" s="65">
        <f>IF(D16&gt;IndirectCosts!$C$10,IndirectCosts!$C$10,D16)</f>
        <v>0</v>
      </c>
      <c r="E30" s="65">
        <f>IF(E16&gt;IndirectCosts!$C$10,IndirectCosts!$C$10,E16)</f>
        <v>0</v>
      </c>
      <c r="F30" s="65">
        <f>IF(F16&gt;IndirectCosts!$C$10,IndirectCosts!$C$10,F16)</f>
        <v>0</v>
      </c>
      <c r="G30" s="65">
        <f>IF(G16&gt;IndirectCosts!$C$10,IndirectCosts!$C$10,G16)</f>
        <v>0</v>
      </c>
      <c r="H30" s="65">
        <f>IF(H16&gt;IndirectCosts!$C$10,IndirectCosts!$C$10,H16)</f>
        <v>0</v>
      </c>
      <c r="I30" s="65">
        <f>IF(I16&gt;IndirectCosts!$C$10,IndirectCosts!$C$10,I16)</f>
        <v>0</v>
      </c>
      <c r="J30" s="65">
        <f>IF(J16&gt;IndirectCosts!$C$10,IndirectCosts!$C$10,J16)</f>
        <v>0</v>
      </c>
      <c r="K30" s="65">
        <f>IF(K16&gt;IndirectCosts!$C$10,IndirectCosts!$C$10,K16)</f>
        <v>0</v>
      </c>
      <c r="L30" s="65">
        <f>IF(L16&gt;IndirectCosts!$C$10,IndirectCosts!$C$10,L16)</f>
        <v>0</v>
      </c>
      <c r="M30" s="65">
        <f>IF(M16&gt;IndirectCosts!$C$10,IndirectCosts!$C$10,M16)</f>
        <v>0</v>
      </c>
      <c r="N30" s="65">
        <f>IF(N16&gt;IndirectCosts!$C$10,IndirectCosts!$C$10,N16)</f>
        <v>0</v>
      </c>
    </row>
    <row r="31" spans="1:14" x14ac:dyDescent="0.3">
      <c r="A31" s="92" t="str">
        <f t="shared" si="16"/>
        <v>Contract 2</v>
      </c>
      <c r="B31" s="66">
        <f t="shared" ref="B31:B40" si="17">SUM(C31:N31)</f>
        <v>0</v>
      </c>
      <c r="C31" s="65">
        <f>IF(C17&gt;IndirectCosts!$C$10,IndirectCosts!$C$10,C17)</f>
        <v>0</v>
      </c>
      <c r="D31" s="65">
        <f>IF(D17&gt;IndirectCosts!$C$10,IndirectCosts!$C$10,D17)</f>
        <v>0</v>
      </c>
      <c r="E31" s="65">
        <f>IF(E17&gt;IndirectCosts!$C$10,IndirectCosts!$C$10,E17)</f>
        <v>0</v>
      </c>
      <c r="F31" s="65">
        <f>IF(F17&gt;IndirectCosts!$C$10,IndirectCosts!$C$10,F17)</f>
        <v>0</v>
      </c>
      <c r="G31" s="65">
        <f>IF(G17&gt;IndirectCosts!$C$10,IndirectCosts!$C$10,G17)</f>
        <v>0</v>
      </c>
      <c r="H31" s="65">
        <f>IF(H17&gt;IndirectCosts!$C$10,IndirectCosts!$C$10,H17)</f>
        <v>0</v>
      </c>
      <c r="I31" s="65">
        <f>IF(I17&gt;IndirectCosts!$C$10,IndirectCosts!$C$10,I17)</f>
        <v>0</v>
      </c>
      <c r="J31" s="65">
        <f>IF(J17&gt;IndirectCosts!$C$10,IndirectCosts!$C$10,J17)</f>
        <v>0</v>
      </c>
      <c r="K31" s="65">
        <f>IF(K17&gt;IndirectCosts!$C$10,IndirectCosts!$C$10,K17)</f>
        <v>0</v>
      </c>
      <c r="L31" s="65">
        <f>IF(L17&gt;IndirectCosts!$C$10,IndirectCosts!$C$10,L17)</f>
        <v>0</v>
      </c>
      <c r="M31" s="65">
        <f>IF(M17&gt;IndirectCosts!$C$10,IndirectCosts!$C$10,M17)</f>
        <v>0</v>
      </c>
      <c r="N31" s="65">
        <f>IF(N17&gt;IndirectCosts!$C$10,IndirectCosts!$C$10,N17)</f>
        <v>0</v>
      </c>
    </row>
    <row r="32" spans="1:14" x14ac:dyDescent="0.3">
      <c r="A32" s="92" t="str">
        <f t="shared" si="16"/>
        <v>Contract 3</v>
      </c>
      <c r="B32" s="66">
        <f t="shared" si="17"/>
        <v>0</v>
      </c>
      <c r="C32" s="65">
        <f>IF(C18&gt;IndirectCosts!$C$10,IndirectCosts!$C$10,C18)</f>
        <v>0</v>
      </c>
      <c r="D32" s="65">
        <f>IF(D18&gt;IndirectCosts!$C$10,IndirectCosts!$C$10,D18)</f>
        <v>0</v>
      </c>
      <c r="E32" s="65">
        <f>IF(E18&gt;IndirectCosts!$C$10,IndirectCosts!$C$10,E18)</f>
        <v>0</v>
      </c>
      <c r="F32" s="65">
        <f>IF(F18&gt;IndirectCosts!$C$10,IndirectCosts!$C$10,F18)</f>
        <v>0</v>
      </c>
      <c r="G32" s="65">
        <f>IF(G18&gt;IndirectCosts!$C$10,IndirectCosts!$C$10,G18)</f>
        <v>0</v>
      </c>
      <c r="H32" s="65">
        <f>IF(H18&gt;IndirectCosts!$C$10,IndirectCosts!$C$10,H18)</f>
        <v>0</v>
      </c>
      <c r="I32" s="65">
        <f>IF(I18&gt;IndirectCosts!$C$10,IndirectCosts!$C$10,I18)</f>
        <v>0</v>
      </c>
      <c r="J32" s="65">
        <f>IF(J18&gt;IndirectCosts!$C$10,IndirectCosts!$C$10,J18)</f>
        <v>0</v>
      </c>
      <c r="K32" s="65">
        <f>IF(K18&gt;IndirectCosts!$C$10,IndirectCosts!$C$10,K18)</f>
        <v>0</v>
      </c>
      <c r="L32" s="65">
        <f>IF(L18&gt;IndirectCosts!$C$10,IndirectCosts!$C$10,L18)</f>
        <v>0</v>
      </c>
      <c r="M32" s="65">
        <f>IF(M18&gt;IndirectCosts!$C$10,IndirectCosts!$C$10,M18)</f>
        <v>0</v>
      </c>
      <c r="N32" s="65">
        <f>IF(N18&gt;IndirectCosts!$C$10,IndirectCosts!$C$10,N18)</f>
        <v>0</v>
      </c>
    </row>
    <row r="33" spans="1:14" x14ac:dyDescent="0.3">
      <c r="A33" s="92" t="str">
        <f t="shared" si="16"/>
        <v>Contract 4</v>
      </c>
      <c r="B33" s="66">
        <f t="shared" si="17"/>
        <v>0</v>
      </c>
      <c r="C33" s="65">
        <f>IF(C19&gt;IndirectCosts!$C$10,IndirectCosts!$C$10,C19)</f>
        <v>0</v>
      </c>
      <c r="D33" s="65">
        <f>IF(D19&gt;IndirectCosts!$C$10,IndirectCosts!$C$10,D19)</f>
        <v>0</v>
      </c>
      <c r="E33" s="65">
        <f>IF(E19&gt;IndirectCosts!$C$10,IndirectCosts!$C$10,E19)</f>
        <v>0</v>
      </c>
      <c r="F33" s="65">
        <f>IF(F19&gt;IndirectCosts!$C$10,IndirectCosts!$C$10,F19)</f>
        <v>0</v>
      </c>
      <c r="G33" s="65">
        <f>IF(G19&gt;IndirectCosts!$C$10,IndirectCosts!$C$10,G19)</f>
        <v>0</v>
      </c>
      <c r="H33" s="65">
        <f>IF(H19&gt;IndirectCosts!$C$10,IndirectCosts!$C$10,H19)</f>
        <v>0</v>
      </c>
      <c r="I33" s="65">
        <f>IF(I19&gt;IndirectCosts!$C$10,IndirectCosts!$C$10,I19)</f>
        <v>0</v>
      </c>
      <c r="J33" s="65">
        <f>IF(J19&gt;IndirectCosts!$C$10,IndirectCosts!$C$10,J19)</f>
        <v>0</v>
      </c>
      <c r="K33" s="65">
        <f>IF(K19&gt;IndirectCosts!$C$10,IndirectCosts!$C$10,K19)</f>
        <v>0</v>
      </c>
      <c r="L33" s="65">
        <f>IF(L19&gt;IndirectCosts!$C$10,IndirectCosts!$C$10,L19)</f>
        <v>0</v>
      </c>
      <c r="M33" s="65">
        <f>IF(M19&gt;IndirectCosts!$C$10,IndirectCosts!$C$10,M19)</f>
        <v>0</v>
      </c>
      <c r="N33" s="65">
        <f>IF(N19&gt;IndirectCosts!$C$10,IndirectCosts!$C$10,N19)</f>
        <v>0</v>
      </c>
    </row>
    <row r="34" spans="1:14" x14ac:dyDescent="0.3">
      <c r="A34" s="92" t="str">
        <f t="shared" si="16"/>
        <v>Contract 5</v>
      </c>
      <c r="B34" s="66">
        <f t="shared" si="17"/>
        <v>0</v>
      </c>
      <c r="C34" s="65">
        <f>IF(C20&gt;IndirectCosts!$C$10,IndirectCosts!$C$10,C20)</f>
        <v>0</v>
      </c>
      <c r="D34" s="65">
        <f>IF(D20&gt;IndirectCosts!$C$10,IndirectCosts!$C$10,D20)</f>
        <v>0</v>
      </c>
      <c r="E34" s="65">
        <f>IF(E20&gt;IndirectCosts!$C$10,IndirectCosts!$C$10,E20)</f>
        <v>0</v>
      </c>
      <c r="F34" s="65">
        <f>IF(F20&gt;IndirectCosts!$C$10,IndirectCosts!$C$10,F20)</f>
        <v>0</v>
      </c>
      <c r="G34" s="65">
        <f>IF(G20&gt;IndirectCosts!$C$10,IndirectCosts!$C$10,G20)</f>
        <v>0</v>
      </c>
      <c r="H34" s="65">
        <f>IF(H20&gt;IndirectCosts!$C$10,IndirectCosts!$C$10,H20)</f>
        <v>0</v>
      </c>
      <c r="I34" s="65">
        <f>IF(I20&gt;IndirectCosts!$C$10,IndirectCosts!$C$10,I20)</f>
        <v>0</v>
      </c>
      <c r="J34" s="65">
        <f>IF(J20&gt;IndirectCosts!$C$10,IndirectCosts!$C$10,J20)</f>
        <v>0</v>
      </c>
      <c r="K34" s="65">
        <f>IF(K20&gt;IndirectCosts!$C$10,IndirectCosts!$C$10,K20)</f>
        <v>0</v>
      </c>
      <c r="L34" s="65">
        <f>IF(L20&gt;IndirectCosts!$C$10,IndirectCosts!$C$10,L20)</f>
        <v>0</v>
      </c>
      <c r="M34" s="65">
        <f>IF(M20&gt;IndirectCosts!$C$10,IndirectCosts!$C$10,M20)</f>
        <v>0</v>
      </c>
      <c r="N34" s="65">
        <f>IF(N20&gt;IndirectCosts!$C$10,IndirectCosts!$C$10,N20)</f>
        <v>0</v>
      </c>
    </row>
    <row r="35" spans="1:14" x14ac:dyDescent="0.3">
      <c r="A35" s="92" t="str">
        <f t="shared" si="16"/>
        <v>Contract 6</v>
      </c>
      <c r="B35" s="66">
        <f t="shared" si="17"/>
        <v>0</v>
      </c>
      <c r="C35" s="65">
        <f>IF(C21&gt;IndirectCosts!$C$10,IndirectCosts!$C$10,C21)</f>
        <v>0</v>
      </c>
      <c r="D35" s="65">
        <f>IF(D21&gt;IndirectCosts!$C$10,IndirectCosts!$C$10,D21)</f>
        <v>0</v>
      </c>
      <c r="E35" s="65">
        <f>IF(E21&gt;IndirectCosts!$C$10,IndirectCosts!$C$10,E21)</f>
        <v>0</v>
      </c>
      <c r="F35" s="65">
        <f>IF(F21&gt;IndirectCosts!$C$10,IndirectCosts!$C$10,F21)</f>
        <v>0</v>
      </c>
      <c r="G35" s="65">
        <f>IF(G21&gt;IndirectCosts!$C$10,IndirectCosts!$C$10,G21)</f>
        <v>0</v>
      </c>
      <c r="H35" s="65">
        <f>IF(H21&gt;IndirectCosts!$C$10,IndirectCosts!$C$10,H21)</f>
        <v>0</v>
      </c>
      <c r="I35" s="65">
        <f>IF(I21&gt;IndirectCosts!$C$10,IndirectCosts!$C$10,I21)</f>
        <v>0</v>
      </c>
      <c r="J35" s="65">
        <f>IF(J21&gt;IndirectCosts!$C$10,IndirectCosts!$C$10,J21)</f>
        <v>0</v>
      </c>
      <c r="K35" s="65">
        <f>IF(K21&gt;IndirectCosts!$C$10,IndirectCosts!$C$10,K21)</f>
        <v>0</v>
      </c>
      <c r="L35" s="65">
        <f>IF(L21&gt;IndirectCosts!$C$10,IndirectCosts!$C$10,L21)</f>
        <v>0</v>
      </c>
      <c r="M35" s="65">
        <f>IF(M21&gt;IndirectCosts!$C$10,IndirectCosts!$C$10,M21)</f>
        <v>0</v>
      </c>
      <c r="N35" s="65">
        <f>IF(N21&gt;IndirectCosts!$C$10,IndirectCosts!$C$10,N21)</f>
        <v>0</v>
      </c>
    </row>
    <row r="36" spans="1:14" x14ac:dyDescent="0.3">
      <c r="A36" s="92" t="str">
        <f t="shared" si="16"/>
        <v>Contract 7</v>
      </c>
      <c r="B36" s="66">
        <f t="shared" si="17"/>
        <v>0</v>
      </c>
      <c r="C36" s="65">
        <f>IF(C22&gt;IndirectCosts!$C$10,IndirectCosts!$C$10,C22)</f>
        <v>0</v>
      </c>
      <c r="D36" s="65">
        <f>IF(D22&gt;IndirectCosts!$C$10,IndirectCosts!$C$10,D22)</f>
        <v>0</v>
      </c>
      <c r="E36" s="65">
        <f>IF(E22&gt;IndirectCosts!$C$10,IndirectCosts!$C$10,E22)</f>
        <v>0</v>
      </c>
      <c r="F36" s="65">
        <f>IF(F22&gt;IndirectCosts!$C$10,IndirectCosts!$C$10,F22)</f>
        <v>0</v>
      </c>
      <c r="G36" s="65">
        <f>IF(G22&gt;IndirectCosts!$C$10,IndirectCosts!$C$10,G22)</f>
        <v>0</v>
      </c>
      <c r="H36" s="65">
        <f>IF(H22&gt;IndirectCosts!$C$10,IndirectCosts!$C$10,H22)</f>
        <v>0</v>
      </c>
      <c r="I36" s="65">
        <f>IF(I22&gt;IndirectCosts!$C$10,IndirectCosts!$C$10,I22)</f>
        <v>0</v>
      </c>
      <c r="J36" s="65">
        <f>IF(J22&gt;IndirectCosts!$C$10,IndirectCosts!$C$10,J22)</f>
        <v>0</v>
      </c>
      <c r="K36" s="65">
        <f>IF(K22&gt;IndirectCosts!$C$10,IndirectCosts!$C$10,K22)</f>
        <v>0</v>
      </c>
      <c r="L36" s="65">
        <f>IF(L22&gt;IndirectCosts!$C$10,IndirectCosts!$C$10,L22)</f>
        <v>0</v>
      </c>
      <c r="M36" s="65">
        <f>IF(M22&gt;IndirectCosts!$C$10,IndirectCosts!$C$10,M22)</f>
        <v>0</v>
      </c>
      <c r="N36" s="65">
        <f>IF(N22&gt;IndirectCosts!$C$10,IndirectCosts!$C$10,N22)</f>
        <v>0</v>
      </c>
    </row>
    <row r="37" spans="1:14" x14ac:dyDescent="0.3">
      <c r="A37" s="92" t="str">
        <f t="shared" si="16"/>
        <v>Contract 8</v>
      </c>
      <c r="B37" s="66">
        <f t="shared" si="17"/>
        <v>0</v>
      </c>
      <c r="C37" s="65">
        <f>IF(C23&gt;IndirectCosts!$C$10,IndirectCosts!$C$10,C23)</f>
        <v>0</v>
      </c>
      <c r="D37" s="65">
        <f>IF(D23&gt;IndirectCosts!$C$10,IndirectCosts!$C$10,D23)</f>
        <v>0</v>
      </c>
      <c r="E37" s="65">
        <f>IF(E23&gt;IndirectCosts!$C$10,IndirectCosts!$C$10,E23)</f>
        <v>0</v>
      </c>
      <c r="F37" s="65">
        <f>IF(F23&gt;IndirectCosts!$C$10,IndirectCosts!$C$10,F23)</f>
        <v>0</v>
      </c>
      <c r="G37" s="65">
        <f>IF(G23&gt;IndirectCosts!$C$10,IndirectCosts!$C$10,G23)</f>
        <v>0</v>
      </c>
      <c r="H37" s="65">
        <f>IF(H23&gt;IndirectCosts!$C$10,IndirectCosts!$C$10,H23)</f>
        <v>0</v>
      </c>
      <c r="I37" s="65">
        <f>IF(I23&gt;IndirectCosts!$C$10,IndirectCosts!$C$10,I23)</f>
        <v>0</v>
      </c>
      <c r="J37" s="65">
        <f>IF(J23&gt;IndirectCosts!$C$10,IndirectCosts!$C$10,J23)</f>
        <v>0</v>
      </c>
      <c r="K37" s="65">
        <f>IF(K23&gt;IndirectCosts!$C$10,IndirectCosts!$C$10,K23)</f>
        <v>0</v>
      </c>
      <c r="L37" s="65">
        <f>IF(L23&gt;IndirectCosts!$C$10,IndirectCosts!$C$10,L23)</f>
        <v>0</v>
      </c>
      <c r="M37" s="65">
        <f>IF(M23&gt;IndirectCosts!$C$10,IndirectCosts!$C$10,M23)</f>
        <v>0</v>
      </c>
      <c r="N37" s="65">
        <f>IF(N23&gt;IndirectCosts!$C$10,IndirectCosts!$C$10,N23)</f>
        <v>0</v>
      </c>
    </row>
    <row r="38" spans="1:14" x14ac:dyDescent="0.3">
      <c r="A38" s="92" t="str">
        <f t="shared" si="16"/>
        <v>Contract 9</v>
      </c>
      <c r="B38" s="66">
        <f t="shared" si="17"/>
        <v>0</v>
      </c>
      <c r="C38" s="65">
        <f>IF(C24&gt;IndirectCosts!$C$10,IndirectCosts!$C$10,C24)</f>
        <v>0</v>
      </c>
      <c r="D38" s="65">
        <f>IF(D24&gt;IndirectCosts!$C$10,IndirectCosts!$C$10,D24)</f>
        <v>0</v>
      </c>
      <c r="E38" s="65">
        <f>IF(E24&gt;IndirectCosts!$C$10,IndirectCosts!$C$10,E24)</f>
        <v>0</v>
      </c>
      <c r="F38" s="65">
        <f>IF(F24&gt;IndirectCosts!$C$10,IndirectCosts!$C$10,F24)</f>
        <v>0</v>
      </c>
      <c r="G38" s="65">
        <f>IF(G24&gt;IndirectCosts!$C$10,IndirectCosts!$C$10,G24)</f>
        <v>0</v>
      </c>
      <c r="H38" s="65">
        <f>IF(H24&gt;IndirectCosts!$C$10,IndirectCosts!$C$10,H24)</f>
        <v>0</v>
      </c>
      <c r="I38" s="65">
        <f>IF(I24&gt;IndirectCosts!$C$10,IndirectCosts!$C$10,I24)</f>
        <v>0</v>
      </c>
      <c r="J38" s="65">
        <f>IF(J24&gt;IndirectCosts!$C$10,IndirectCosts!$C$10,J24)</f>
        <v>0</v>
      </c>
      <c r="K38" s="65">
        <f>IF(K24&gt;IndirectCosts!$C$10,IndirectCosts!$C$10,K24)</f>
        <v>0</v>
      </c>
      <c r="L38" s="65">
        <f>IF(L24&gt;IndirectCosts!$C$10,IndirectCosts!$C$10,L24)</f>
        <v>0</v>
      </c>
      <c r="M38" s="65">
        <f>IF(M24&gt;IndirectCosts!$C$10,IndirectCosts!$C$10,M24)</f>
        <v>0</v>
      </c>
      <c r="N38" s="65">
        <f>IF(N24&gt;IndirectCosts!$C$10,IndirectCosts!$C$10,N24)</f>
        <v>0</v>
      </c>
    </row>
    <row r="39" spans="1:14" x14ac:dyDescent="0.3">
      <c r="A39" s="92" t="str">
        <f t="shared" si="16"/>
        <v>Contract 10</v>
      </c>
      <c r="B39" s="66">
        <f t="shared" si="17"/>
        <v>0</v>
      </c>
      <c r="C39" s="65">
        <f>IF(C25&gt;IndirectCosts!$C$10,IndirectCosts!$C$10,C25)</f>
        <v>0</v>
      </c>
      <c r="D39" s="65">
        <f>IF(D25&gt;IndirectCosts!$C$10,IndirectCosts!$C$10,D25)</f>
        <v>0</v>
      </c>
      <c r="E39" s="65">
        <f>IF(E25&gt;IndirectCosts!$C$10,IndirectCosts!$C$10,E25)</f>
        <v>0</v>
      </c>
      <c r="F39" s="65">
        <f>IF(F25&gt;IndirectCosts!$C$10,IndirectCosts!$C$10,F25)</f>
        <v>0</v>
      </c>
      <c r="G39" s="65">
        <f>IF(G25&gt;IndirectCosts!$C$10,IndirectCosts!$C$10,G25)</f>
        <v>0</v>
      </c>
      <c r="H39" s="65">
        <f>IF(H25&gt;IndirectCosts!$C$10,IndirectCosts!$C$10,H25)</f>
        <v>0</v>
      </c>
      <c r="I39" s="65">
        <f>IF(I25&gt;IndirectCosts!$C$10,IndirectCosts!$C$10,I25)</f>
        <v>0</v>
      </c>
      <c r="J39" s="65">
        <f>IF(J25&gt;IndirectCosts!$C$10,IndirectCosts!$C$10,J25)</f>
        <v>0</v>
      </c>
      <c r="K39" s="65">
        <f>IF(K25&gt;IndirectCosts!$C$10,IndirectCosts!$C$10,K25)</f>
        <v>0</v>
      </c>
      <c r="L39" s="65">
        <f>IF(L25&gt;IndirectCosts!$C$10,IndirectCosts!$C$10,L25)</f>
        <v>0</v>
      </c>
      <c r="M39" s="65">
        <f>IF(M25&gt;IndirectCosts!$C$10,IndirectCosts!$C$10,M25)</f>
        <v>0</v>
      </c>
      <c r="N39" s="65">
        <f>IF(N25&gt;IndirectCosts!$C$10,IndirectCosts!$C$10,N25)</f>
        <v>0</v>
      </c>
    </row>
    <row r="40" spans="1:14" x14ac:dyDescent="0.3">
      <c r="A40" s="61" t="s">
        <v>177</v>
      </c>
      <c r="B40" s="66">
        <f t="shared" si="17"/>
        <v>0</v>
      </c>
      <c r="C40" s="66">
        <f>IF(Info!$B$23="YES",SUM(C30:C39),0)</f>
        <v>0</v>
      </c>
      <c r="D40" s="66">
        <f>IF(Info!$B$23="YES",SUM(D30:D39),0)</f>
        <v>0</v>
      </c>
      <c r="E40" s="66">
        <f>IF(Info!$B$23="YES",SUM(E30:E39),0)</f>
        <v>0</v>
      </c>
      <c r="F40" s="66">
        <f>IF(Info!$B$23="YES",SUM(F30:F39),0)</f>
        <v>0</v>
      </c>
      <c r="G40" s="66">
        <f>IF(Info!$B$23="YES",SUM(G30:G39),0)</f>
        <v>0</v>
      </c>
      <c r="H40" s="66">
        <f>IF(Info!$B$23="YES",SUM(H30:H39),0)</f>
        <v>0</v>
      </c>
      <c r="I40" s="66">
        <f>IF(Info!$B$23="YES",SUM(I30:I39),0)</f>
        <v>0</v>
      </c>
      <c r="J40" s="66">
        <f>IF(Info!$B$23="YES",SUM(J30:J39),0)</f>
        <v>0</v>
      </c>
      <c r="K40" s="66">
        <f>IF(Info!$B$23="YES",SUM(K30:K39),0)</f>
        <v>0</v>
      </c>
      <c r="L40" s="66">
        <f>IF(Info!$B$23="YES",SUM(L30:L39),0)</f>
        <v>0</v>
      </c>
      <c r="M40" s="66">
        <f>IF(Info!$B$23="YES",SUM(M30:M39),0)</f>
        <v>0</v>
      </c>
      <c r="N40" s="66">
        <f>IF(Info!$B$23="YES",SUM(N30:N39),0)</f>
        <v>0</v>
      </c>
    </row>
    <row r="41" spans="1:14" x14ac:dyDescent="0.3">
      <c r="A41" s="171" t="s">
        <v>208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</row>
    <row r="42" spans="1:14" x14ac:dyDescent="0.3">
      <c r="A42" s="85" t="s">
        <v>185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4" x14ac:dyDescent="0.3">
      <c r="A43" s="61" t="str">
        <f t="shared" ref="A43:A52" si="18">IF(C3="Y",A3,"N/A")</f>
        <v>N/A</v>
      </c>
      <c r="B43" s="65">
        <f>SUM(C43:N43)</f>
        <v>0</v>
      </c>
      <c r="C43" s="65">
        <f>IF(C3="Y",C16,0)</f>
        <v>0</v>
      </c>
      <c r="D43" s="65">
        <f>IF(C3="Y",D16,0)</f>
        <v>0</v>
      </c>
      <c r="E43" s="65">
        <f>IF(C3="Y",E16,0)</f>
        <v>0</v>
      </c>
      <c r="F43" s="65">
        <f>IF(C3="Y",F16,0)</f>
        <v>0</v>
      </c>
      <c r="G43" s="65">
        <f>IF(C3="Y",G16,0)</f>
        <v>0</v>
      </c>
      <c r="H43" s="65">
        <f>IF(C3="Y",H16,0)</f>
        <v>0</v>
      </c>
      <c r="I43" s="65">
        <f>IF(C3="Y",I16,0)</f>
        <v>0</v>
      </c>
      <c r="J43" s="65">
        <f>IF(C3="Y",J16,0)</f>
        <v>0</v>
      </c>
      <c r="K43" s="65">
        <f>IF(C3="Y",K16,0)</f>
        <v>0</v>
      </c>
      <c r="L43" s="65">
        <f>IF(C3="Y",L16,0)</f>
        <v>0</v>
      </c>
      <c r="M43" s="65">
        <f>IF(C3="Y",M16,0)</f>
        <v>0</v>
      </c>
      <c r="N43" s="65">
        <f>IF(C3="Y",N16,0)</f>
        <v>0</v>
      </c>
    </row>
    <row r="44" spans="1:14" x14ac:dyDescent="0.3">
      <c r="A44" s="61" t="str">
        <f t="shared" si="18"/>
        <v>N/A</v>
      </c>
      <c r="B44" s="65">
        <f t="shared" ref="B44:B52" si="19">SUM(C44:N44)</f>
        <v>0</v>
      </c>
      <c r="C44" s="65">
        <f t="shared" ref="C44:C52" si="20">IF(C4="Y",C17,0)</f>
        <v>0</v>
      </c>
      <c r="D44" s="65">
        <f t="shared" ref="D44:D52" si="21">IF(C4="Y",D17,0)</f>
        <v>0</v>
      </c>
      <c r="E44" s="65">
        <f t="shared" ref="E44:E52" si="22">IF(C4="Y",E17,0)</f>
        <v>0</v>
      </c>
      <c r="F44" s="65">
        <f t="shared" ref="F44:F52" si="23">IF(C4="Y",F17,0)</f>
        <v>0</v>
      </c>
      <c r="G44" s="65">
        <f t="shared" ref="G44:G52" si="24">IF(C4="Y",G17,0)</f>
        <v>0</v>
      </c>
      <c r="H44" s="65">
        <f t="shared" ref="H44:H52" si="25">IF(C4="Y",H17,0)</f>
        <v>0</v>
      </c>
      <c r="I44" s="65">
        <f t="shared" ref="I44:I52" si="26">IF(C4="Y",I17,0)</f>
        <v>0</v>
      </c>
      <c r="J44" s="65">
        <f t="shared" ref="J44:J52" si="27">IF(C4="Y",J17,0)</f>
        <v>0</v>
      </c>
      <c r="K44" s="65">
        <f t="shared" ref="K44:K52" si="28">IF(C4="Y",K17,0)</f>
        <v>0</v>
      </c>
      <c r="L44" s="65">
        <f t="shared" ref="L44:L52" si="29">IF(C4="Y",L17,0)</f>
        <v>0</v>
      </c>
      <c r="M44" s="65">
        <f t="shared" ref="M44:M52" si="30">IF(C4="Y",M17,0)</f>
        <v>0</v>
      </c>
      <c r="N44" s="65">
        <f t="shared" ref="N44:N52" si="31">IF(C4="Y",N17,0)</f>
        <v>0</v>
      </c>
    </row>
    <row r="45" spans="1:14" x14ac:dyDescent="0.3">
      <c r="A45" s="61" t="str">
        <f t="shared" si="18"/>
        <v>N/A</v>
      </c>
      <c r="B45" s="65">
        <f t="shared" si="19"/>
        <v>0</v>
      </c>
      <c r="C45" s="65">
        <f t="shared" si="20"/>
        <v>0</v>
      </c>
      <c r="D45" s="65">
        <f t="shared" si="21"/>
        <v>0</v>
      </c>
      <c r="E45" s="65">
        <f t="shared" si="22"/>
        <v>0</v>
      </c>
      <c r="F45" s="65">
        <f t="shared" si="23"/>
        <v>0</v>
      </c>
      <c r="G45" s="65">
        <f t="shared" si="24"/>
        <v>0</v>
      </c>
      <c r="H45" s="65">
        <f t="shared" si="25"/>
        <v>0</v>
      </c>
      <c r="I45" s="65">
        <f t="shared" si="26"/>
        <v>0</v>
      </c>
      <c r="J45" s="65">
        <f t="shared" si="27"/>
        <v>0</v>
      </c>
      <c r="K45" s="65">
        <f t="shared" si="28"/>
        <v>0</v>
      </c>
      <c r="L45" s="65">
        <f t="shared" si="29"/>
        <v>0</v>
      </c>
      <c r="M45" s="65">
        <f t="shared" si="30"/>
        <v>0</v>
      </c>
      <c r="N45" s="65">
        <f t="shared" si="31"/>
        <v>0</v>
      </c>
    </row>
    <row r="46" spans="1:14" x14ac:dyDescent="0.3">
      <c r="A46" s="61" t="str">
        <f t="shared" si="18"/>
        <v>N/A</v>
      </c>
      <c r="B46" s="65">
        <f t="shared" si="19"/>
        <v>0</v>
      </c>
      <c r="C46" s="65">
        <f t="shared" si="20"/>
        <v>0</v>
      </c>
      <c r="D46" s="65">
        <f t="shared" si="21"/>
        <v>0</v>
      </c>
      <c r="E46" s="65">
        <f t="shared" si="22"/>
        <v>0</v>
      </c>
      <c r="F46" s="65">
        <f t="shared" si="23"/>
        <v>0</v>
      </c>
      <c r="G46" s="65">
        <f t="shared" si="24"/>
        <v>0</v>
      </c>
      <c r="H46" s="65">
        <f t="shared" si="25"/>
        <v>0</v>
      </c>
      <c r="I46" s="65">
        <f t="shared" si="26"/>
        <v>0</v>
      </c>
      <c r="J46" s="65">
        <f t="shared" si="27"/>
        <v>0</v>
      </c>
      <c r="K46" s="65">
        <f t="shared" si="28"/>
        <v>0</v>
      </c>
      <c r="L46" s="65">
        <f t="shared" si="29"/>
        <v>0</v>
      </c>
      <c r="M46" s="65">
        <f t="shared" si="30"/>
        <v>0</v>
      </c>
      <c r="N46" s="65">
        <f t="shared" si="31"/>
        <v>0</v>
      </c>
    </row>
    <row r="47" spans="1:14" x14ac:dyDescent="0.3">
      <c r="A47" s="61" t="str">
        <f t="shared" si="18"/>
        <v>N/A</v>
      </c>
      <c r="B47" s="65">
        <f t="shared" si="19"/>
        <v>0</v>
      </c>
      <c r="C47" s="65">
        <f t="shared" si="20"/>
        <v>0</v>
      </c>
      <c r="D47" s="65">
        <f t="shared" si="21"/>
        <v>0</v>
      </c>
      <c r="E47" s="65">
        <f t="shared" si="22"/>
        <v>0</v>
      </c>
      <c r="F47" s="65">
        <f t="shared" si="23"/>
        <v>0</v>
      </c>
      <c r="G47" s="65">
        <f t="shared" si="24"/>
        <v>0</v>
      </c>
      <c r="H47" s="65">
        <f t="shared" si="25"/>
        <v>0</v>
      </c>
      <c r="I47" s="65">
        <f t="shared" si="26"/>
        <v>0</v>
      </c>
      <c r="J47" s="65">
        <f t="shared" si="27"/>
        <v>0</v>
      </c>
      <c r="K47" s="65">
        <f t="shared" si="28"/>
        <v>0</v>
      </c>
      <c r="L47" s="65">
        <f t="shared" si="29"/>
        <v>0</v>
      </c>
      <c r="M47" s="65">
        <f t="shared" si="30"/>
        <v>0</v>
      </c>
      <c r="N47" s="65">
        <f t="shared" si="31"/>
        <v>0</v>
      </c>
    </row>
    <row r="48" spans="1:14" x14ac:dyDescent="0.3">
      <c r="A48" s="61" t="str">
        <f t="shared" si="18"/>
        <v>N/A</v>
      </c>
      <c r="B48" s="65">
        <f t="shared" si="19"/>
        <v>0</v>
      </c>
      <c r="C48" s="65">
        <f t="shared" si="20"/>
        <v>0</v>
      </c>
      <c r="D48" s="65">
        <f t="shared" si="21"/>
        <v>0</v>
      </c>
      <c r="E48" s="65">
        <f t="shared" si="22"/>
        <v>0</v>
      </c>
      <c r="F48" s="65">
        <f t="shared" si="23"/>
        <v>0</v>
      </c>
      <c r="G48" s="65">
        <f t="shared" si="24"/>
        <v>0</v>
      </c>
      <c r="H48" s="65">
        <f t="shared" si="25"/>
        <v>0</v>
      </c>
      <c r="I48" s="65">
        <f t="shared" si="26"/>
        <v>0</v>
      </c>
      <c r="J48" s="65">
        <f t="shared" si="27"/>
        <v>0</v>
      </c>
      <c r="K48" s="65">
        <f t="shared" si="28"/>
        <v>0</v>
      </c>
      <c r="L48" s="65">
        <f t="shared" si="29"/>
        <v>0</v>
      </c>
      <c r="M48" s="65">
        <f t="shared" si="30"/>
        <v>0</v>
      </c>
      <c r="N48" s="65">
        <f t="shared" si="31"/>
        <v>0</v>
      </c>
    </row>
    <row r="49" spans="1:14" x14ac:dyDescent="0.3">
      <c r="A49" s="61" t="str">
        <f t="shared" si="18"/>
        <v>N/A</v>
      </c>
      <c r="B49" s="65">
        <f t="shared" si="19"/>
        <v>0</v>
      </c>
      <c r="C49" s="65">
        <f t="shared" si="20"/>
        <v>0</v>
      </c>
      <c r="D49" s="65">
        <f t="shared" si="21"/>
        <v>0</v>
      </c>
      <c r="E49" s="65">
        <f t="shared" si="22"/>
        <v>0</v>
      </c>
      <c r="F49" s="65">
        <f t="shared" si="23"/>
        <v>0</v>
      </c>
      <c r="G49" s="65">
        <f t="shared" si="24"/>
        <v>0</v>
      </c>
      <c r="H49" s="65">
        <f t="shared" si="25"/>
        <v>0</v>
      </c>
      <c r="I49" s="65">
        <f t="shared" si="26"/>
        <v>0</v>
      </c>
      <c r="J49" s="65">
        <f t="shared" si="27"/>
        <v>0</v>
      </c>
      <c r="K49" s="65">
        <f t="shared" si="28"/>
        <v>0</v>
      </c>
      <c r="L49" s="65">
        <f t="shared" si="29"/>
        <v>0</v>
      </c>
      <c r="M49" s="65">
        <f t="shared" si="30"/>
        <v>0</v>
      </c>
      <c r="N49" s="65">
        <f t="shared" si="31"/>
        <v>0</v>
      </c>
    </row>
    <row r="50" spans="1:14" x14ac:dyDescent="0.3">
      <c r="A50" s="61" t="str">
        <f t="shared" si="18"/>
        <v>N/A</v>
      </c>
      <c r="B50" s="65">
        <f t="shared" si="19"/>
        <v>0</v>
      </c>
      <c r="C50" s="65">
        <f t="shared" si="20"/>
        <v>0</v>
      </c>
      <c r="D50" s="65">
        <f t="shared" si="21"/>
        <v>0</v>
      </c>
      <c r="E50" s="65">
        <f t="shared" si="22"/>
        <v>0</v>
      </c>
      <c r="F50" s="65">
        <f t="shared" si="23"/>
        <v>0</v>
      </c>
      <c r="G50" s="65">
        <f t="shared" si="24"/>
        <v>0</v>
      </c>
      <c r="H50" s="65">
        <f t="shared" si="25"/>
        <v>0</v>
      </c>
      <c r="I50" s="65">
        <f t="shared" si="26"/>
        <v>0</v>
      </c>
      <c r="J50" s="65">
        <f t="shared" si="27"/>
        <v>0</v>
      </c>
      <c r="K50" s="65">
        <f t="shared" si="28"/>
        <v>0</v>
      </c>
      <c r="L50" s="65">
        <f t="shared" si="29"/>
        <v>0</v>
      </c>
      <c r="M50" s="65">
        <f t="shared" si="30"/>
        <v>0</v>
      </c>
      <c r="N50" s="65">
        <f t="shared" si="31"/>
        <v>0</v>
      </c>
    </row>
    <row r="51" spans="1:14" x14ac:dyDescent="0.3">
      <c r="A51" s="61" t="str">
        <f t="shared" si="18"/>
        <v>N/A</v>
      </c>
      <c r="B51" s="65">
        <f t="shared" si="19"/>
        <v>0</v>
      </c>
      <c r="C51" s="65">
        <f t="shared" si="20"/>
        <v>0</v>
      </c>
      <c r="D51" s="65">
        <f t="shared" si="21"/>
        <v>0</v>
      </c>
      <c r="E51" s="65">
        <f t="shared" si="22"/>
        <v>0</v>
      </c>
      <c r="F51" s="65">
        <f t="shared" si="23"/>
        <v>0</v>
      </c>
      <c r="G51" s="65">
        <f t="shared" si="24"/>
        <v>0</v>
      </c>
      <c r="H51" s="65">
        <f t="shared" si="25"/>
        <v>0</v>
      </c>
      <c r="I51" s="65">
        <f t="shared" si="26"/>
        <v>0</v>
      </c>
      <c r="J51" s="65">
        <f t="shared" si="27"/>
        <v>0</v>
      </c>
      <c r="K51" s="65">
        <f t="shared" si="28"/>
        <v>0</v>
      </c>
      <c r="L51" s="65">
        <f t="shared" si="29"/>
        <v>0</v>
      </c>
      <c r="M51" s="65">
        <f t="shared" si="30"/>
        <v>0</v>
      </c>
      <c r="N51" s="65">
        <f t="shared" si="31"/>
        <v>0</v>
      </c>
    </row>
    <row r="52" spans="1:14" x14ac:dyDescent="0.3">
      <c r="A52" s="61" t="str">
        <f t="shared" si="18"/>
        <v>N/A</v>
      </c>
      <c r="B52" s="65">
        <f t="shared" si="19"/>
        <v>0</v>
      </c>
      <c r="C52" s="65">
        <f t="shared" si="20"/>
        <v>0</v>
      </c>
      <c r="D52" s="65">
        <f t="shared" si="21"/>
        <v>0</v>
      </c>
      <c r="E52" s="65">
        <f t="shared" si="22"/>
        <v>0</v>
      </c>
      <c r="F52" s="65">
        <f t="shared" si="23"/>
        <v>0</v>
      </c>
      <c r="G52" s="65">
        <f t="shared" si="24"/>
        <v>0</v>
      </c>
      <c r="H52" s="65">
        <f t="shared" si="25"/>
        <v>0</v>
      </c>
      <c r="I52" s="65">
        <f t="shared" si="26"/>
        <v>0</v>
      </c>
      <c r="J52" s="65">
        <f t="shared" si="27"/>
        <v>0</v>
      </c>
      <c r="K52" s="65">
        <f t="shared" si="28"/>
        <v>0</v>
      </c>
      <c r="L52" s="65">
        <f t="shared" si="29"/>
        <v>0</v>
      </c>
      <c r="M52" s="65">
        <f t="shared" si="30"/>
        <v>0</v>
      </c>
      <c r="N52" s="65">
        <f t="shared" si="31"/>
        <v>0</v>
      </c>
    </row>
    <row r="53" spans="1:14" x14ac:dyDescent="0.3">
      <c r="A53" s="61" t="s">
        <v>134</v>
      </c>
      <c r="B53" s="66">
        <f t="shared" ref="B53:N53" si="32">SUM(B43:B52)</f>
        <v>0</v>
      </c>
      <c r="C53" s="66">
        <f t="shared" si="32"/>
        <v>0</v>
      </c>
      <c r="D53" s="66">
        <f t="shared" si="32"/>
        <v>0</v>
      </c>
      <c r="E53" s="66">
        <f t="shared" si="32"/>
        <v>0</v>
      </c>
      <c r="F53" s="66">
        <f t="shared" si="32"/>
        <v>0</v>
      </c>
      <c r="G53" s="66">
        <f t="shared" si="32"/>
        <v>0</v>
      </c>
      <c r="H53" s="66">
        <f t="shared" si="32"/>
        <v>0</v>
      </c>
      <c r="I53" s="66">
        <f t="shared" si="32"/>
        <v>0</v>
      </c>
      <c r="J53" s="66">
        <f t="shared" si="32"/>
        <v>0</v>
      </c>
      <c r="K53" s="66">
        <f t="shared" si="32"/>
        <v>0</v>
      </c>
      <c r="L53" s="66">
        <f t="shared" si="32"/>
        <v>0</v>
      </c>
      <c r="M53" s="66">
        <f t="shared" si="32"/>
        <v>0</v>
      </c>
      <c r="N53" s="66">
        <f t="shared" si="32"/>
        <v>0</v>
      </c>
    </row>
    <row r="54" spans="1:14" x14ac:dyDescent="0.3">
      <c r="A54" s="171" t="s">
        <v>209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</row>
    <row r="55" spans="1:14" x14ac:dyDescent="0.3">
      <c r="A55" s="85" t="s">
        <v>210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x14ac:dyDescent="0.3">
      <c r="A56" s="61" t="str">
        <f t="shared" ref="A56:A65" si="33">IF(C3="Y",A3,"N/A")</f>
        <v>N/A</v>
      </c>
      <c r="B56" s="65">
        <f>SUM(C56:N56)</f>
        <v>0</v>
      </c>
      <c r="C56" s="65">
        <f>IF(C43&gt;IndirectCosts!$C$10,IndirectCosts!$C$10,C43)</f>
        <v>0</v>
      </c>
      <c r="D56" s="65">
        <f>IF(D43&gt;IndirectCosts!$C$10,IndirectCosts!$C$10,D43)</f>
        <v>0</v>
      </c>
      <c r="E56" s="65">
        <f>IF(E43&gt;IndirectCosts!$C$10,IndirectCosts!$C$10,E43)</f>
        <v>0</v>
      </c>
      <c r="F56" s="65">
        <f>IF(F43&gt;IndirectCosts!$C$10,IndirectCosts!$C$10,F43)</f>
        <v>0</v>
      </c>
      <c r="G56" s="65">
        <f>IF(G43&gt;IndirectCosts!$C$10,IndirectCosts!$C$10,G43)</f>
        <v>0</v>
      </c>
      <c r="H56" s="65">
        <f>IF(H43&gt;IndirectCosts!$C$10,IndirectCosts!$C$10,H43)</f>
        <v>0</v>
      </c>
      <c r="I56" s="65">
        <f>IF(I43&gt;IndirectCosts!$C$10,IndirectCosts!$C$10,I43)</f>
        <v>0</v>
      </c>
      <c r="J56" s="65">
        <f>IF(J43&gt;IndirectCosts!$C$10,IndirectCosts!$C$10,J43)</f>
        <v>0</v>
      </c>
      <c r="K56" s="65">
        <f>IF(K43&gt;IndirectCosts!$C$10,IndirectCosts!$C$10,K43)</f>
        <v>0</v>
      </c>
      <c r="L56" s="65">
        <f>IF(L43&gt;IndirectCosts!$C$10,IndirectCosts!$C$10,L43)</f>
        <v>0</v>
      </c>
      <c r="M56" s="65">
        <f>IF(M43&gt;IndirectCosts!$C$10,IndirectCosts!$C$10,M43)</f>
        <v>0</v>
      </c>
      <c r="N56" s="65">
        <f>IF(N43&gt;IndirectCosts!$C$10,IndirectCosts!$C$10,N43)</f>
        <v>0</v>
      </c>
    </row>
    <row r="57" spans="1:14" x14ac:dyDescent="0.3">
      <c r="A57" s="61" t="str">
        <f t="shared" si="33"/>
        <v>N/A</v>
      </c>
      <c r="B57" s="65">
        <f t="shared" ref="B57:B65" si="34">SUM(C57:N57)</f>
        <v>0</v>
      </c>
      <c r="C57" s="65">
        <f>IF(C44&gt;IndirectCosts!$C$10,IndirectCosts!$C$10,C44)</f>
        <v>0</v>
      </c>
      <c r="D57" s="65">
        <f>IF(D44&gt;IndirectCosts!$C$10,IndirectCosts!$C$10,D44)</f>
        <v>0</v>
      </c>
      <c r="E57" s="65">
        <f>IF(E44&gt;IndirectCosts!$C$10,IndirectCosts!$C$10,E44)</f>
        <v>0</v>
      </c>
      <c r="F57" s="65">
        <f>IF(F44&gt;IndirectCosts!$C$10,IndirectCosts!$C$10,F44)</f>
        <v>0</v>
      </c>
      <c r="G57" s="65">
        <f>IF(G44&gt;IndirectCosts!$C$10,IndirectCosts!$C$10,G44)</f>
        <v>0</v>
      </c>
      <c r="H57" s="65">
        <f>IF(H44&gt;IndirectCosts!$C$10,IndirectCosts!$C$10,H44)</f>
        <v>0</v>
      </c>
      <c r="I57" s="65">
        <f>IF(I44&gt;IndirectCosts!$C$10,IndirectCosts!$C$10,I44)</f>
        <v>0</v>
      </c>
      <c r="J57" s="65">
        <f>IF(J44&gt;IndirectCosts!$C$10,IndirectCosts!$C$10,J44)</f>
        <v>0</v>
      </c>
      <c r="K57" s="65">
        <f>IF(K44&gt;IndirectCosts!$C$10,IndirectCosts!$C$10,K44)</f>
        <v>0</v>
      </c>
      <c r="L57" s="65">
        <f>IF(L44&gt;IndirectCosts!$C$10,IndirectCosts!$C$10,L44)</f>
        <v>0</v>
      </c>
      <c r="M57" s="65">
        <f>IF(M44&gt;IndirectCosts!$C$10,IndirectCosts!$C$10,M44)</f>
        <v>0</v>
      </c>
      <c r="N57" s="65">
        <f>IF(N44&gt;IndirectCosts!$C$10,IndirectCosts!$C$10,N44)</f>
        <v>0</v>
      </c>
    </row>
    <row r="58" spans="1:14" x14ac:dyDescent="0.3">
      <c r="A58" s="61" t="str">
        <f t="shared" si="33"/>
        <v>N/A</v>
      </c>
      <c r="B58" s="65">
        <f t="shared" si="34"/>
        <v>0</v>
      </c>
      <c r="C58" s="65">
        <f>IF(C45&gt;IndirectCosts!$C$10,IndirectCosts!$C$10,C45)</f>
        <v>0</v>
      </c>
      <c r="D58" s="65">
        <f>IF(D45&gt;IndirectCosts!$C$10,IndirectCosts!$C$10,D45)</f>
        <v>0</v>
      </c>
      <c r="E58" s="65">
        <f>IF(E45&gt;IndirectCosts!$C$10,IndirectCosts!$C$10,E45)</f>
        <v>0</v>
      </c>
      <c r="F58" s="65">
        <f>IF(F45&gt;IndirectCosts!$C$10,IndirectCosts!$C$10,F45)</f>
        <v>0</v>
      </c>
      <c r="G58" s="65">
        <f>IF(G45&gt;IndirectCosts!$C$10,IndirectCosts!$C$10,G45)</f>
        <v>0</v>
      </c>
      <c r="H58" s="65">
        <f>IF(H45&gt;IndirectCosts!$C$10,IndirectCosts!$C$10,H45)</f>
        <v>0</v>
      </c>
      <c r="I58" s="65">
        <f>IF(I45&gt;IndirectCosts!$C$10,IndirectCosts!$C$10,I45)</f>
        <v>0</v>
      </c>
      <c r="J58" s="65">
        <f>IF(J45&gt;IndirectCosts!$C$10,IndirectCosts!$C$10,J45)</f>
        <v>0</v>
      </c>
      <c r="K58" s="65">
        <f>IF(K45&gt;IndirectCosts!$C$10,IndirectCosts!$C$10,K45)</f>
        <v>0</v>
      </c>
      <c r="L58" s="65">
        <f>IF(L45&gt;IndirectCosts!$C$10,IndirectCosts!$C$10,L45)</f>
        <v>0</v>
      </c>
      <c r="M58" s="65">
        <f>IF(M45&gt;IndirectCosts!$C$10,IndirectCosts!$C$10,M45)</f>
        <v>0</v>
      </c>
      <c r="N58" s="65">
        <f>IF(N45&gt;IndirectCosts!$C$10,IndirectCosts!$C$10,N45)</f>
        <v>0</v>
      </c>
    </row>
    <row r="59" spans="1:14" x14ac:dyDescent="0.3">
      <c r="A59" s="61" t="str">
        <f t="shared" si="33"/>
        <v>N/A</v>
      </c>
      <c r="B59" s="65">
        <f t="shared" si="34"/>
        <v>0</v>
      </c>
      <c r="C59" s="65">
        <f>IF(C46&gt;IndirectCosts!$C$10,IndirectCosts!$C$10,C46)</f>
        <v>0</v>
      </c>
      <c r="D59" s="65">
        <f>IF(D46&gt;IndirectCosts!$C$10,IndirectCosts!$C$10,D46)</f>
        <v>0</v>
      </c>
      <c r="E59" s="65">
        <f>IF(E46&gt;IndirectCosts!$C$10,IndirectCosts!$C$10,E46)</f>
        <v>0</v>
      </c>
      <c r="F59" s="65">
        <f>IF(F46&gt;IndirectCosts!$C$10,IndirectCosts!$C$10,F46)</f>
        <v>0</v>
      </c>
      <c r="G59" s="65">
        <f>IF(G46&gt;IndirectCosts!$C$10,IndirectCosts!$C$10,G46)</f>
        <v>0</v>
      </c>
      <c r="H59" s="65">
        <f>IF(H46&gt;IndirectCosts!$C$10,IndirectCosts!$C$10,H46)</f>
        <v>0</v>
      </c>
      <c r="I59" s="65">
        <f>IF(I46&gt;IndirectCosts!$C$10,IndirectCosts!$C$10,I46)</f>
        <v>0</v>
      </c>
      <c r="J59" s="65">
        <f>IF(J46&gt;IndirectCosts!$C$10,IndirectCosts!$C$10,J46)</f>
        <v>0</v>
      </c>
      <c r="K59" s="65">
        <f>IF(K46&gt;IndirectCosts!$C$10,IndirectCosts!$C$10,K46)</f>
        <v>0</v>
      </c>
      <c r="L59" s="65">
        <f>IF(L46&gt;IndirectCosts!$C$10,IndirectCosts!$C$10,L46)</f>
        <v>0</v>
      </c>
      <c r="M59" s="65">
        <f>IF(M46&gt;IndirectCosts!$C$10,IndirectCosts!$C$10,M46)</f>
        <v>0</v>
      </c>
      <c r="N59" s="65">
        <f>IF(N46&gt;IndirectCosts!$C$10,IndirectCosts!$C$10,N46)</f>
        <v>0</v>
      </c>
    </row>
    <row r="60" spans="1:14" x14ac:dyDescent="0.3">
      <c r="A60" s="61" t="str">
        <f t="shared" si="33"/>
        <v>N/A</v>
      </c>
      <c r="B60" s="65">
        <f t="shared" si="34"/>
        <v>0</v>
      </c>
      <c r="C60" s="65">
        <f>IF(C47&gt;IndirectCosts!$C$10,IndirectCosts!$C$10,C47)</f>
        <v>0</v>
      </c>
      <c r="D60" s="65">
        <f>IF(D47&gt;IndirectCosts!$C$10,IndirectCosts!$C$10,D47)</f>
        <v>0</v>
      </c>
      <c r="E60" s="65">
        <f>IF(E47&gt;IndirectCosts!$C$10,IndirectCosts!$C$10,E47)</f>
        <v>0</v>
      </c>
      <c r="F60" s="65">
        <f>IF(F47&gt;IndirectCosts!$C$10,IndirectCosts!$C$10,F47)</f>
        <v>0</v>
      </c>
      <c r="G60" s="65">
        <f>IF(G47&gt;IndirectCosts!$C$10,IndirectCosts!$C$10,G47)</f>
        <v>0</v>
      </c>
      <c r="H60" s="65">
        <f>IF(H47&gt;IndirectCosts!$C$10,IndirectCosts!$C$10,H47)</f>
        <v>0</v>
      </c>
      <c r="I60" s="65">
        <f>IF(I47&gt;IndirectCosts!$C$10,IndirectCosts!$C$10,I47)</f>
        <v>0</v>
      </c>
      <c r="J60" s="65">
        <f>IF(J47&gt;IndirectCosts!$C$10,IndirectCosts!$C$10,J47)</f>
        <v>0</v>
      </c>
      <c r="K60" s="65">
        <f>IF(K47&gt;IndirectCosts!$C$10,IndirectCosts!$C$10,K47)</f>
        <v>0</v>
      </c>
      <c r="L60" s="65">
        <f>IF(L47&gt;IndirectCosts!$C$10,IndirectCosts!$C$10,L47)</f>
        <v>0</v>
      </c>
      <c r="M60" s="65">
        <f>IF(M47&gt;IndirectCosts!$C$10,IndirectCosts!$C$10,M47)</f>
        <v>0</v>
      </c>
      <c r="N60" s="65">
        <f>IF(N47&gt;IndirectCosts!$C$10,IndirectCosts!$C$10,N47)</f>
        <v>0</v>
      </c>
    </row>
    <row r="61" spans="1:14" x14ac:dyDescent="0.3">
      <c r="A61" s="61" t="str">
        <f t="shared" si="33"/>
        <v>N/A</v>
      </c>
      <c r="B61" s="65">
        <f t="shared" si="34"/>
        <v>0</v>
      </c>
      <c r="C61" s="65">
        <f>IF(C48&gt;IndirectCosts!$C$10,IndirectCosts!$C$10,C48)</f>
        <v>0</v>
      </c>
      <c r="D61" s="65">
        <f>IF(D48&gt;IndirectCosts!$C$10,IndirectCosts!$C$10,D48)</f>
        <v>0</v>
      </c>
      <c r="E61" s="65">
        <f>IF(E48&gt;IndirectCosts!$C$10,IndirectCosts!$C$10,E48)</f>
        <v>0</v>
      </c>
      <c r="F61" s="65">
        <f>IF(F48&gt;IndirectCosts!$C$10,IndirectCosts!$C$10,F48)</f>
        <v>0</v>
      </c>
      <c r="G61" s="65">
        <f>IF(G48&gt;IndirectCosts!$C$10,IndirectCosts!$C$10,G48)</f>
        <v>0</v>
      </c>
      <c r="H61" s="65">
        <f>IF(H48&gt;IndirectCosts!$C$10,IndirectCosts!$C$10,H48)</f>
        <v>0</v>
      </c>
      <c r="I61" s="65">
        <f>IF(I48&gt;IndirectCosts!$C$10,IndirectCosts!$C$10,I48)</f>
        <v>0</v>
      </c>
      <c r="J61" s="65">
        <f>IF(J48&gt;IndirectCosts!$C$10,IndirectCosts!$C$10,J48)</f>
        <v>0</v>
      </c>
      <c r="K61" s="65">
        <f>IF(K48&gt;IndirectCosts!$C$10,IndirectCosts!$C$10,K48)</f>
        <v>0</v>
      </c>
      <c r="L61" s="65">
        <f>IF(L48&gt;IndirectCosts!$C$10,IndirectCosts!$C$10,L48)</f>
        <v>0</v>
      </c>
      <c r="M61" s="65">
        <f>IF(M48&gt;IndirectCosts!$C$10,IndirectCosts!$C$10,M48)</f>
        <v>0</v>
      </c>
      <c r="N61" s="65">
        <f>IF(N48&gt;IndirectCosts!$C$10,IndirectCosts!$C$10,N48)</f>
        <v>0</v>
      </c>
    </row>
    <row r="62" spans="1:14" x14ac:dyDescent="0.3">
      <c r="A62" s="61" t="str">
        <f t="shared" si="33"/>
        <v>N/A</v>
      </c>
      <c r="B62" s="65">
        <f t="shared" si="34"/>
        <v>0</v>
      </c>
      <c r="C62" s="65">
        <f>IF(C49&gt;IndirectCosts!$C$10,IndirectCosts!$C$10,C49)</f>
        <v>0</v>
      </c>
      <c r="D62" s="65">
        <f>IF(D49&gt;IndirectCosts!$C$10,IndirectCosts!$C$10,D49)</f>
        <v>0</v>
      </c>
      <c r="E62" s="65">
        <f>IF(E49&gt;IndirectCosts!$C$10,IndirectCosts!$C$10,E49)</f>
        <v>0</v>
      </c>
      <c r="F62" s="65">
        <f>IF(F49&gt;IndirectCosts!$C$10,IndirectCosts!$C$10,F49)</f>
        <v>0</v>
      </c>
      <c r="G62" s="65">
        <f>IF(G49&gt;IndirectCosts!$C$10,IndirectCosts!$C$10,G49)</f>
        <v>0</v>
      </c>
      <c r="H62" s="65">
        <f>IF(H49&gt;IndirectCosts!$C$10,IndirectCosts!$C$10,H49)</f>
        <v>0</v>
      </c>
      <c r="I62" s="65">
        <f>IF(I49&gt;IndirectCosts!$C$10,IndirectCosts!$C$10,I49)</f>
        <v>0</v>
      </c>
      <c r="J62" s="65">
        <f>IF(J49&gt;IndirectCosts!$C$10,IndirectCosts!$C$10,J49)</f>
        <v>0</v>
      </c>
      <c r="K62" s="65">
        <f>IF(K49&gt;IndirectCosts!$C$10,IndirectCosts!$C$10,K49)</f>
        <v>0</v>
      </c>
      <c r="L62" s="65">
        <f>IF(L49&gt;IndirectCosts!$C$10,IndirectCosts!$C$10,L49)</f>
        <v>0</v>
      </c>
      <c r="M62" s="65">
        <f>IF(M49&gt;IndirectCosts!$C$10,IndirectCosts!$C$10,M49)</f>
        <v>0</v>
      </c>
      <c r="N62" s="65">
        <f>IF(N49&gt;IndirectCosts!$C$10,IndirectCosts!$C$10,N49)</f>
        <v>0</v>
      </c>
    </row>
    <row r="63" spans="1:14" x14ac:dyDescent="0.3">
      <c r="A63" s="61" t="str">
        <f t="shared" si="33"/>
        <v>N/A</v>
      </c>
      <c r="B63" s="65">
        <f t="shared" si="34"/>
        <v>0</v>
      </c>
      <c r="C63" s="65">
        <f>IF(C50&gt;IndirectCosts!$C$10,IndirectCosts!$C$10,C50)</f>
        <v>0</v>
      </c>
      <c r="D63" s="65">
        <f>IF(D50&gt;IndirectCosts!$C$10,IndirectCosts!$C$10,D50)</f>
        <v>0</v>
      </c>
      <c r="E63" s="65">
        <f>IF(E50&gt;IndirectCosts!$C$10,IndirectCosts!$C$10,E50)</f>
        <v>0</v>
      </c>
      <c r="F63" s="65">
        <f>IF(F50&gt;IndirectCosts!$C$10,IndirectCosts!$C$10,F50)</f>
        <v>0</v>
      </c>
      <c r="G63" s="65">
        <f>IF(G50&gt;IndirectCosts!$C$10,IndirectCosts!$C$10,G50)</f>
        <v>0</v>
      </c>
      <c r="H63" s="65">
        <f>IF(H50&gt;IndirectCosts!$C$10,IndirectCosts!$C$10,H50)</f>
        <v>0</v>
      </c>
      <c r="I63" s="65">
        <f>IF(I50&gt;IndirectCosts!$C$10,IndirectCosts!$C$10,I50)</f>
        <v>0</v>
      </c>
      <c r="J63" s="65">
        <f>IF(J50&gt;IndirectCosts!$C$10,IndirectCosts!$C$10,J50)</f>
        <v>0</v>
      </c>
      <c r="K63" s="65">
        <f>IF(K50&gt;IndirectCosts!$C$10,IndirectCosts!$C$10,K50)</f>
        <v>0</v>
      </c>
      <c r="L63" s="65">
        <f>IF(L50&gt;IndirectCosts!$C$10,IndirectCosts!$C$10,L50)</f>
        <v>0</v>
      </c>
      <c r="M63" s="65">
        <f>IF(M50&gt;IndirectCosts!$C$10,IndirectCosts!$C$10,M50)</f>
        <v>0</v>
      </c>
      <c r="N63" s="65">
        <f>IF(N50&gt;IndirectCosts!$C$10,IndirectCosts!$C$10,N50)</f>
        <v>0</v>
      </c>
    </row>
    <row r="64" spans="1:14" x14ac:dyDescent="0.3">
      <c r="A64" s="61" t="str">
        <f t="shared" si="33"/>
        <v>N/A</v>
      </c>
      <c r="B64" s="65">
        <f t="shared" si="34"/>
        <v>0</v>
      </c>
      <c r="C64" s="65">
        <f>IF(C51&gt;IndirectCosts!$C$10,IndirectCosts!$C$10,C51)</f>
        <v>0</v>
      </c>
      <c r="D64" s="65">
        <f>IF(D51&gt;IndirectCosts!$C$10,IndirectCosts!$C$10,D51)</f>
        <v>0</v>
      </c>
      <c r="E64" s="65">
        <f>IF(E51&gt;IndirectCosts!$C$10,IndirectCosts!$C$10,E51)</f>
        <v>0</v>
      </c>
      <c r="F64" s="65">
        <f>IF(F51&gt;IndirectCosts!$C$10,IndirectCosts!$C$10,F51)</f>
        <v>0</v>
      </c>
      <c r="G64" s="65">
        <f>IF(G51&gt;IndirectCosts!$C$10,IndirectCosts!$C$10,G51)</f>
        <v>0</v>
      </c>
      <c r="H64" s="65">
        <f>IF(H51&gt;IndirectCosts!$C$10,IndirectCosts!$C$10,H51)</f>
        <v>0</v>
      </c>
      <c r="I64" s="65">
        <f>IF(I51&gt;IndirectCosts!$C$10,IndirectCosts!$C$10,I51)</f>
        <v>0</v>
      </c>
      <c r="J64" s="65">
        <f>IF(J51&gt;IndirectCosts!$C$10,IndirectCosts!$C$10,J51)</f>
        <v>0</v>
      </c>
      <c r="K64" s="65">
        <f>IF(K51&gt;IndirectCosts!$C$10,IndirectCosts!$C$10,K51)</f>
        <v>0</v>
      </c>
      <c r="L64" s="65">
        <f>IF(L51&gt;IndirectCosts!$C$10,IndirectCosts!$C$10,L51)</f>
        <v>0</v>
      </c>
      <c r="M64" s="65">
        <f>IF(M51&gt;IndirectCosts!$C$10,IndirectCosts!$C$10,M51)</f>
        <v>0</v>
      </c>
      <c r="N64" s="65">
        <f>IF(N51&gt;IndirectCosts!$C$10,IndirectCosts!$C$10,N51)</f>
        <v>0</v>
      </c>
    </row>
    <row r="65" spans="1:14" x14ac:dyDescent="0.3">
      <c r="A65" s="61" t="str">
        <f t="shared" si="33"/>
        <v>N/A</v>
      </c>
      <c r="B65" s="65">
        <f t="shared" si="34"/>
        <v>0</v>
      </c>
      <c r="C65" s="65">
        <f>IF(C52&gt;IndirectCosts!$C$10,IndirectCosts!$C$10,C52)</f>
        <v>0</v>
      </c>
      <c r="D65" s="65">
        <f>IF(D52&gt;IndirectCosts!$C$10,IndirectCosts!$C$10,D52)</f>
        <v>0</v>
      </c>
      <c r="E65" s="65">
        <f>IF(E52&gt;IndirectCosts!$C$10,IndirectCosts!$C$10,E52)</f>
        <v>0</v>
      </c>
      <c r="F65" s="65">
        <f>IF(F52&gt;IndirectCosts!$C$10,IndirectCosts!$C$10,F52)</f>
        <v>0</v>
      </c>
      <c r="G65" s="65">
        <f>IF(G52&gt;IndirectCosts!$C$10,IndirectCosts!$C$10,G52)</f>
        <v>0</v>
      </c>
      <c r="H65" s="65">
        <f>IF(H52&gt;IndirectCosts!$C$10,IndirectCosts!$C$10,H52)</f>
        <v>0</v>
      </c>
      <c r="I65" s="65">
        <f>IF(I52&gt;IndirectCosts!$C$10,IndirectCosts!$C$10,I52)</f>
        <v>0</v>
      </c>
      <c r="J65" s="65">
        <f>IF(J52&gt;IndirectCosts!$C$10,IndirectCosts!$C$10,J52)</f>
        <v>0</v>
      </c>
      <c r="K65" s="65">
        <f>IF(K52&gt;IndirectCosts!$C$10,IndirectCosts!$C$10,K52)</f>
        <v>0</v>
      </c>
      <c r="L65" s="65">
        <f>IF(L52&gt;IndirectCosts!$C$10,IndirectCosts!$C$10,L52)</f>
        <v>0</v>
      </c>
      <c r="M65" s="65">
        <f>IF(M52&gt;IndirectCosts!$C$10,IndirectCosts!$C$10,M52)</f>
        <v>0</v>
      </c>
      <c r="N65" s="65">
        <f>IF(N52&gt;IndirectCosts!$C$10,IndirectCosts!$C$10,N52)</f>
        <v>0</v>
      </c>
    </row>
    <row r="66" spans="1:14" x14ac:dyDescent="0.3">
      <c r="A66" s="61" t="s">
        <v>134</v>
      </c>
      <c r="B66" s="66">
        <f t="shared" ref="B66:N66" si="35">SUM(B56:B65)</f>
        <v>0</v>
      </c>
      <c r="C66" s="66">
        <f t="shared" si="35"/>
        <v>0</v>
      </c>
      <c r="D66" s="66">
        <f t="shared" si="35"/>
        <v>0</v>
      </c>
      <c r="E66" s="66">
        <f t="shared" si="35"/>
        <v>0</v>
      </c>
      <c r="F66" s="66">
        <f t="shared" si="35"/>
        <v>0</v>
      </c>
      <c r="G66" s="66">
        <f t="shared" si="35"/>
        <v>0</v>
      </c>
      <c r="H66" s="66">
        <f t="shared" si="35"/>
        <v>0</v>
      </c>
      <c r="I66" s="66">
        <f t="shared" si="35"/>
        <v>0</v>
      </c>
      <c r="J66" s="66">
        <f t="shared" si="35"/>
        <v>0</v>
      </c>
      <c r="K66" s="66">
        <f t="shared" si="35"/>
        <v>0</v>
      </c>
      <c r="L66" s="66">
        <f t="shared" si="35"/>
        <v>0</v>
      </c>
      <c r="M66" s="66">
        <f t="shared" si="35"/>
        <v>0</v>
      </c>
      <c r="N66" s="66">
        <f t="shared" si="35"/>
        <v>0</v>
      </c>
    </row>
  </sheetData>
  <sheetProtection sheet="1" objects="1" scenarios="1" selectLockedCells="1"/>
  <mergeCells count="6">
    <mergeCell ref="A54:N54"/>
    <mergeCell ref="A1:D1"/>
    <mergeCell ref="A14:L14"/>
    <mergeCell ref="A28:N28"/>
    <mergeCell ref="E1:H1"/>
    <mergeCell ref="A41:N41"/>
  </mergeCells>
  <dataValidations count="2">
    <dataValidation type="list" showInputMessage="1" showErrorMessage="1" errorTitle="Error!" error="Must select either Y or N" promptTitle="Siren-Related Cost?" prompt="Select Y for YES or N for NO" sqref="C3:C12" xr:uid="{00000000-0002-0000-0500-000000000000}">
      <formula1>$F$3:$F$4</formula1>
    </dataValidation>
    <dataValidation type="whole" allowBlank="1" showInputMessage="1" showErrorMessage="1" errorTitle="Error!" error="Must enter number between 1 and 12" promptTitle="Task number?" prompt="Enter number between 1 and 12" sqref="B3:B12" xr:uid="{00000000-0002-0000-0500-000001000000}">
      <formula1>1</formula1>
      <formula2>12</formula2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0"/>
  <sheetViews>
    <sheetView workbookViewId="0"/>
  </sheetViews>
  <sheetFormatPr defaultColWidth="8.88671875" defaultRowHeight="14.4" x14ac:dyDescent="0.3"/>
  <cols>
    <col min="1" max="1" width="46.6640625" style="55" customWidth="1"/>
    <col min="2" max="2" width="14.5546875" style="55" customWidth="1"/>
    <col min="3" max="3" width="13.88671875" style="55" customWidth="1"/>
    <col min="4" max="4" width="15.21875" style="55" customWidth="1"/>
    <col min="5" max="5" width="14.44140625" style="55" customWidth="1"/>
    <col min="6" max="6" width="15.6640625" style="55" customWidth="1"/>
    <col min="7" max="7" width="15.44140625" style="55" customWidth="1"/>
    <col min="8" max="9" width="15.88671875" style="55" customWidth="1"/>
    <col min="10" max="10" width="16.44140625" style="55" customWidth="1"/>
    <col min="11" max="11" width="15.33203125" style="55" customWidth="1"/>
    <col min="12" max="12" width="15.5546875" style="55" customWidth="1"/>
    <col min="13" max="13" width="14.44140625" style="55" customWidth="1"/>
    <col min="14" max="14" width="14.33203125" style="55" customWidth="1"/>
    <col min="15" max="16384" width="8.88671875" style="55"/>
  </cols>
  <sheetData>
    <row r="1" spans="1:14" ht="29.1" x14ac:dyDescent="0.4">
      <c r="A1" s="52" t="s">
        <v>65</v>
      </c>
      <c r="B1" s="52" t="s">
        <v>30</v>
      </c>
      <c r="C1" s="52" t="s">
        <v>139</v>
      </c>
      <c r="D1" s="52" t="s">
        <v>213</v>
      </c>
      <c r="E1" s="52" t="s">
        <v>48</v>
      </c>
      <c r="F1" s="52" t="s">
        <v>49</v>
      </c>
      <c r="G1" s="144" t="s">
        <v>215</v>
      </c>
      <c r="H1" s="144" t="s">
        <v>216</v>
      </c>
    </row>
    <row r="2" spans="1:14" ht="14.55" x14ac:dyDescent="0.4">
      <c r="A2" s="143" t="s">
        <v>219</v>
      </c>
      <c r="B2" s="56"/>
      <c r="C2" s="80" t="s">
        <v>143</v>
      </c>
      <c r="D2" s="80" t="s">
        <v>143</v>
      </c>
      <c r="E2" s="57">
        <v>0</v>
      </c>
      <c r="F2" s="56">
        <v>0</v>
      </c>
      <c r="G2" s="65">
        <f>IF(D2="N",E2*F2,0)</f>
        <v>0</v>
      </c>
      <c r="H2" s="65">
        <f>IF(D2="Y",E2*F2,0)</f>
        <v>0</v>
      </c>
    </row>
    <row r="3" spans="1:14" ht="14.55" x14ac:dyDescent="0.4">
      <c r="A3" s="143" t="s">
        <v>220</v>
      </c>
      <c r="B3" s="56"/>
      <c r="C3" s="80" t="s">
        <v>143</v>
      </c>
      <c r="D3" s="80" t="s">
        <v>143</v>
      </c>
      <c r="E3" s="57">
        <v>0</v>
      </c>
      <c r="F3" s="56">
        <v>0</v>
      </c>
      <c r="G3" s="65">
        <f t="shared" ref="G3:G12" si="0">IF(D3="N",E3*F3,0)</f>
        <v>0</v>
      </c>
      <c r="H3" s="65">
        <f t="shared" ref="H3:H12" si="1">IF(D3="Y",E3*F3,0)</f>
        <v>0</v>
      </c>
    </row>
    <row r="4" spans="1:14" ht="14.55" x14ac:dyDescent="0.4">
      <c r="A4" s="143" t="s">
        <v>221</v>
      </c>
      <c r="B4" s="56"/>
      <c r="C4" s="80" t="s">
        <v>143</v>
      </c>
      <c r="D4" s="80" t="s">
        <v>143</v>
      </c>
      <c r="E4" s="57">
        <v>0</v>
      </c>
      <c r="F4" s="56">
        <v>0</v>
      </c>
      <c r="G4" s="65">
        <f t="shared" si="0"/>
        <v>0</v>
      </c>
      <c r="H4" s="65">
        <f t="shared" si="1"/>
        <v>0</v>
      </c>
    </row>
    <row r="5" spans="1:14" ht="14.55" x14ac:dyDescent="0.4">
      <c r="A5" s="55" t="s">
        <v>127</v>
      </c>
      <c r="B5" s="56"/>
      <c r="C5" s="80" t="s">
        <v>143</v>
      </c>
      <c r="D5" s="80" t="s">
        <v>143</v>
      </c>
      <c r="E5" s="57">
        <v>0</v>
      </c>
      <c r="F5" s="56">
        <v>0</v>
      </c>
      <c r="G5" s="65">
        <f t="shared" si="0"/>
        <v>0</v>
      </c>
      <c r="H5" s="65">
        <f t="shared" si="1"/>
        <v>0</v>
      </c>
    </row>
    <row r="6" spans="1:14" ht="14.55" x14ac:dyDescent="0.4">
      <c r="A6" s="55" t="s">
        <v>67</v>
      </c>
      <c r="B6" s="56"/>
      <c r="C6" s="80" t="s">
        <v>143</v>
      </c>
      <c r="D6" s="80" t="s">
        <v>143</v>
      </c>
      <c r="E6" s="57">
        <v>0</v>
      </c>
      <c r="F6" s="56"/>
      <c r="G6" s="65">
        <f t="shared" si="0"/>
        <v>0</v>
      </c>
      <c r="H6" s="65">
        <f t="shared" si="1"/>
        <v>0</v>
      </c>
    </row>
    <row r="7" spans="1:14" ht="14.55" x14ac:dyDescent="0.4">
      <c r="A7" s="55" t="s">
        <v>68</v>
      </c>
      <c r="B7" s="56"/>
      <c r="C7" s="80" t="s">
        <v>143</v>
      </c>
      <c r="D7" s="80" t="s">
        <v>143</v>
      </c>
      <c r="E7" s="57">
        <v>0</v>
      </c>
      <c r="F7" s="56">
        <v>0</v>
      </c>
      <c r="G7" s="65">
        <f t="shared" si="0"/>
        <v>0</v>
      </c>
      <c r="H7" s="65">
        <f t="shared" si="1"/>
        <v>0</v>
      </c>
    </row>
    <row r="8" spans="1:14" ht="14.55" x14ac:dyDescent="0.4">
      <c r="A8" s="55" t="s">
        <v>69</v>
      </c>
      <c r="B8" s="56"/>
      <c r="C8" s="80" t="s">
        <v>143</v>
      </c>
      <c r="D8" s="80" t="s">
        <v>143</v>
      </c>
      <c r="E8" s="57">
        <v>0</v>
      </c>
      <c r="F8" s="56">
        <v>0</v>
      </c>
      <c r="G8" s="65">
        <f t="shared" si="0"/>
        <v>0</v>
      </c>
      <c r="H8" s="65">
        <f t="shared" si="1"/>
        <v>0</v>
      </c>
    </row>
    <row r="9" spans="1:14" ht="14.55" x14ac:dyDescent="0.4">
      <c r="A9" s="55" t="s">
        <v>70</v>
      </c>
      <c r="B9" s="56"/>
      <c r="C9" s="80" t="s">
        <v>143</v>
      </c>
      <c r="D9" s="80" t="s">
        <v>143</v>
      </c>
      <c r="E9" s="57">
        <v>0</v>
      </c>
      <c r="F9" s="56">
        <v>0</v>
      </c>
      <c r="G9" s="65">
        <f t="shared" si="0"/>
        <v>0</v>
      </c>
      <c r="H9" s="65">
        <f t="shared" si="1"/>
        <v>0</v>
      </c>
    </row>
    <row r="10" spans="1:14" ht="14.55" x14ac:dyDescent="0.4">
      <c r="A10" s="55" t="s">
        <v>71</v>
      </c>
      <c r="B10" s="56"/>
      <c r="C10" s="80" t="s">
        <v>143</v>
      </c>
      <c r="D10" s="80" t="s">
        <v>143</v>
      </c>
      <c r="E10" s="57">
        <v>0</v>
      </c>
      <c r="F10" s="56">
        <v>0</v>
      </c>
      <c r="G10" s="65">
        <f t="shared" si="0"/>
        <v>0</v>
      </c>
      <c r="H10" s="65">
        <f t="shared" si="1"/>
        <v>0</v>
      </c>
    </row>
    <row r="11" spans="1:14" ht="14.55" x14ac:dyDescent="0.4">
      <c r="A11" s="55" t="s">
        <v>72</v>
      </c>
      <c r="B11" s="56"/>
      <c r="C11" s="80" t="s">
        <v>143</v>
      </c>
      <c r="D11" s="80" t="s">
        <v>143</v>
      </c>
      <c r="E11" s="57">
        <v>0</v>
      </c>
      <c r="F11" s="56">
        <v>0</v>
      </c>
      <c r="G11" s="65">
        <f t="shared" si="0"/>
        <v>0</v>
      </c>
      <c r="H11" s="65">
        <f t="shared" si="1"/>
        <v>0</v>
      </c>
    </row>
    <row r="12" spans="1:14" ht="14.55" x14ac:dyDescent="0.4">
      <c r="A12" s="55" t="s">
        <v>73</v>
      </c>
      <c r="B12" s="56"/>
      <c r="C12" s="80" t="s">
        <v>143</v>
      </c>
      <c r="D12" s="80" t="s">
        <v>143</v>
      </c>
      <c r="E12" s="57">
        <v>0</v>
      </c>
      <c r="F12" s="56">
        <v>0</v>
      </c>
      <c r="G12" s="65">
        <f t="shared" si="0"/>
        <v>0</v>
      </c>
      <c r="H12" s="65">
        <f t="shared" si="1"/>
        <v>0</v>
      </c>
    </row>
    <row r="13" spans="1:14" ht="14.55" x14ac:dyDescent="0.4">
      <c r="A13" s="171" t="s">
        <v>160</v>
      </c>
      <c r="B13" s="171"/>
      <c r="C13" s="171"/>
      <c r="D13" s="171"/>
      <c r="E13" s="171"/>
      <c r="F13" s="171"/>
      <c r="G13" s="171"/>
      <c r="H13" s="171"/>
      <c r="I13" s="68"/>
      <c r="J13" s="68"/>
      <c r="K13" s="68"/>
      <c r="L13" s="68"/>
      <c r="M13" s="68"/>
      <c r="N13" s="68"/>
    </row>
    <row r="14" spans="1:14" ht="14.55" x14ac:dyDescent="0.4">
      <c r="A14" s="61" t="s">
        <v>158</v>
      </c>
      <c r="B14" s="91">
        <v>1</v>
      </c>
      <c r="C14" s="124"/>
      <c r="D14" s="61"/>
      <c r="E14" s="61"/>
      <c r="F14" s="91"/>
      <c r="G14" s="65">
        <f>Travel!C219</f>
        <v>0</v>
      </c>
      <c r="H14" s="61"/>
      <c r="I14" s="68"/>
      <c r="J14" s="68"/>
      <c r="K14" s="68"/>
      <c r="L14" s="68"/>
      <c r="M14" s="68"/>
      <c r="N14" s="68"/>
    </row>
    <row r="15" spans="1:14" ht="14.55" x14ac:dyDescent="0.4">
      <c r="A15" s="61" t="s">
        <v>157</v>
      </c>
      <c r="B15" s="91">
        <v>2</v>
      </c>
      <c r="C15" s="124"/>
      <c r="D15" s="61"/>
      <c r="E15" s="61"/>
      <c r="F15" s="91"/>
      <c r="G15" s="65">
        <f>Travel!D219</f>
        <v>0</v>
      </c>
      <c r="H15" s="61"/>
      <c r="I15" s="68"/>
      <c r="J15" s="68"/>
      <c r="K15" s="68"/>
      <c r="L15" s="68"/>
      <c r="M15" s="68"/>
      <c r="N15" s="68"/>
    </row>
    <row r="16" spans="1:14" ht="14.55" x14ac:dyDescent="0.4">
      <c r="A16" s="61" t="s">
        <v>156</v>
      </c>
      <c r="B16" s="91">
        <v>3</v>
      </c>
      <c r="C16" s="124"/>
      <c r="D16" s="61"/>
      <c r="E16" s="61"/>
      <c r="F16" s="91"/>
      <c r="G16" s="65">
        <f>Travel!E219</f>
        <v>0</v>
      </c>
      <c r="H16" s="61"/>
      <c r="I16" s="68"/>
      <c r="J16" s="68"/>
      <c r="K16" s="68"/>
      <c r="L16" s="68"/>
      <c r="M16" s="68"/>
      <c r="N16" s="68"/>
    </row>
    <row r="17" spans="1:14" ht="14.55" x14ac:dyDescent="0.4">
      <c r="A17" s="61" t="s">
        <v>155</v>
      </c>
      <c r="B17" s="91">
        <v>4</v>
      </c>
      <c r="C17" s="124"/>
      <c r="D17" s="61"/>
      <c r="E17" s="61"/>
      <c r="F17" s="91"/>
      <c r="G17" s="65">
        <f>Travel!F219</f>
        <v>0</v>
      </c>
      <c r="H17" s="61"/>
      <c r="I17" s="68"/>
      <c r="J17" s="68"/>
      <c r="K17" s="68"/>
      <c r="L17" s="68"/>
      <c r="M17" s="68"/>
      <c r="N17" s="68"/>
    </row>
    <row r="18" spans="1:14" ht="14.55" x14ac:dyDescent="0.4">
      <c r="A18" s="61" t="s">
        <v>154</v>
      </c>
      <c r="B18" s="91">
        <v>5</v>
      </c>
      <c r="C18" s="124"/>
      <c r="D18" s="61"/>
      <c r="E18" s="61"/>
      <c r="F18" s="91"/>
      <c r="G18" s="65">
        <f>Travel!G219</f>
        <v>0</v>
      </c>
      <c r="H18" s="61"/>
      <c r="I18" s="68"/>
      <c r="J18" s="68"/>
      <c r="K18" s="68"/>
      <c r="L18" s="68"/>
      <c r="M18" s="68"/>
      <c r="N18" s="68"/>
    </row>
    <row r="19" spans="1:14" ht="14.55" x14ac:dyDescent="0.4">
      <c r="A19" s="61" t="s">
        <v>153</v>
      </c>
      <c r="B19" s="91">
        <v>6</v>
      </c>
      <c r="C19" s="124"/>
      <c r="D19" s="61"/>
      <c r="E19" s="61"/>
      <c r="F19" s="91"/>
      <c r="G19" s="65">
        <f>Travel!H219</f>
        <v>0</v>
      </c>
      <c r="H19" s="61"/>
      <c r="I19" s="68"/>
      <c r="J19" s="68"/>
      <c r="K19" s="68"/>
      <c r="L19" s="68"/>
      <c r="M19" s="68"/>
      <c r="N19" s="68"/>
    </row>
    <row r="20" spans="1:14" ht="14.55" x14ac:dyDescent="0.4">
      <c r="A20" s="61" t="s">
        <v>152</v>
      </c>
      <c r="B20" s="91">
        <v>7</v>
      </c>
      <c r="C20" s="124"/>
      <c r="D20" s="61"/>
      <c r="E20" s="61"/>
      <c r="F20" s="91"/>
      <c r="G20" s="65">
        <f>Travel!I219</f>
        <v>0</v>
      </c>
      <c r="H20" s="61"/>
      <c r="I20" s="68"/>
      <c r="J20" s="68"/>
      <c r="K20" s="68"/>
      <c r="L20" s="68"/>
      <c r="M20" s="68"/>
      <c r="N20" s="68"/>
    </row>
    <row r="21" spans="1:14" ht="14.55" x14ac:dyDescent="0.4">
      <c r="A21" s="61" t="s">
        <v>151</v>
      </c>
      <c r="B21" s="91">
        <v>8</v>
      </c>
      <c r="C21" s="124"/>
      <c r="D21" s="61"/>
      <c r="E21" s="61"/>
      <c r="F21" s="91"/>
      <c r="G21" s="65">
        <f>Travel!J219</f>
        <v>0</v>
      </c>
      <c r="H21" s="61"/>
      <c r="I21" s="68"/>
      <c r="J21" s="68"/>
      <c r="K21" s="68"/>
      <c r="L21" s="68"/>
      <c r="M21" s="68"/>
      <c r="N21" s="68"/>
    </row>
    <row r="22" spans="1:14" ht="14.55" x14ac:dyDescent="0.4">
      <c r="A22" s="61" t="s">
        <v>150</v>
      </c>
      <c r="B22" s="91">
        <v>9</v>
      </c>
      <c r="C22" s="124"/>
      <c r="D22" s="61"/>
      <c r="E22" s="61"/>
      <c r="F22" s="91"/>
      <c r="G22" s="65">
        <f>Travel!K219</f>
        <v>0</v>
      </c>
      <c r="H22" s="61"/>
      <c r="I22" s="68"/>
      <c r="J22" s="68"/>
      <c r="K22" s="68"/>
      <c r="L22" s="68"/>
      <c r="M22" s="68"/>
      <c r="N22" s="68"/>
    </row>
    <row r="23" spans="1:14" ht="14.55" x14ac:dyDescent="0.4">
      <c r="A23" s="61" t="s">
        <v>149</v>
      </c>
      <c r="B23" s="91">
        <v>10</v>
      </c>
      <c r="C23" s="124"/>
      <c r="D23" s="61"/>
      <c r="E23" s="61"/>
      <c r="F23" s="91"/>
      <c r="G23" s="65">
        <f>Travel!L219</f>
        <v>0</v>
      </c>
      <c r="H23" s="61"/>
      <c r="I23" s="68"/>
      <c r="J23" s="68"/>
      <c r="K23" s="68"/>
      <c r="L23" s="68"/>
      <c r="M23" s="68"/>
      <c r="N23" s="68"/>
    </row>
    <row r="24" spans="1:14" ht="14.55" x14ac:dyDescent="0.4">
      <c r="A24" s="61" t="s">
        <v>148</v>
      </c>
      <c r="B24" s="91">
        <v>11</v>
      </c>
      <c r="C24" s="124"/>
      <c r="D24" s="61"/>
      <c r="E24" s="61"/>
      <c r="F24" s="91"/>
      <c r="G24" s="65">
        <f>Travel!M219</f>
        <v>0</v>
      </c>
      <c r="H24" s="90" t="s">
        <v>143</v>
      </c>
      <c r="I24" s="68"/>
      <c r="J24" s="68"/>
      <c r="K24" s="68"/>
      <c r="L24" s="68"/>
      <c r="M24" s="68"/>
      <c r="N24" s="68"/>
    </row>
    <row r="25" spans="1:14" ht="14.55" x14ac:dyDescent="0.4">
      <c r="A25" s="61" t="s">
        <v>147</v>
      </c>
      <c r="B25" s="91">
        <v>12</v>
      </c>
      <c r="C25" s="124"/>
      <c r="D25" s="61"/>
      <c r="E25" s="61"/>
      <c r="F25" s="91"/>
      <c r="G25" s="65">
        <f>Travel!N219</f>
        <v>0</v>
      </c>
      <c r="H25" s="90" t="s">
        <v>175</v>
      </c>
      <c r="I25" s="68"/>
      <c r="J25" s="68"/>
      <c r="K25" s="68"/>
      <c r="L25" s="68"/>
      <c r="M25" s="68"/>
      <c r="N25" s="68"/>
    </row>
    <row r="26" spans="1:14" ht="14.55" x14ac:dyDescent="0.4">
      <c r="A26" s="61"/>
      <c r="B26" s="61"/>
      <c r="C26" s="86"/>
      <c r="D26" s="61"/>
      <c r="E26" s="61"/>
      <c r="F26" s="61" t="s">
        <v>9</v>
      </c>
      <c r="G26" s="66">
        <f>SUM(G2:G25)</f>
        <v>0</v>
      </c>
      <c r="H26" s="66">
        <f>SUM(H2:H12)</f>
        <v>0</v>
      </c>
      <c r="I26" s="68"/>
      <c r="J26" s="68"/>
      <c r="K26" s="68"/>
      <c r="L26" s="68"/>
      <c r="M26" s="68"/>
      <c r="N26" s="68"/>
    </row>
    <row r="27" spans="1:14" s="82" customFormat="1" ht="15" customHeight="1" x14ac:dyDescent="0.4">
      <c r="A27" s="167" t="s">
        <v>66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</row>
    <row r="28" spans="1:14" ht="14.55" x14ac:dyDescent="0.4">
      <c r="A28" s="61" t="s">
        <v>218</v>
      </c>
      <c r="B28" s="62" t="s">
        <v>10</v>
      </c>
      <c r="C28" s="62" t="s">
        <v>11</v>
      </c>
      <c r="D28" s="62" t="s">
        <v>12</v>
      </c>
      <c r="E28" s="62" t="s">
        <v>13</v>
      </c>
      <c r="F28" s="62" t="s">
        <v>14</v>
      </c>
      <c r="G28" s="62" t="s">
        <v>15</v>
      </c>
      <c r="H28" s="62" t="s">
        <v>16</v>
      </c>
      <c r="I28" s="62" t="s">
        <v>17</v>
      </c>
      <c r="J28" s="62" t="s">
        <v>18</v>
      </c>
      <c r="K28" s="62" t="s">
        <v>19</v>
      </c>
      <c r="L28" s="62" t="s">
        <v>20</v>
      </c>
      <c r="M28" s="62" t="s">
        <v>21</v>
      </c>
      <c r="N28" s="62" t="s">
        <v>22</v>
      </c>
    </row>
    <row r="29" spans="1:14" ht="14.55" x14ac:dyDescent="0.4">
      <c r="A29" s="95" t="str">
        <f t="shared" ref="A29:A39" si="2">A2</f>
        <v>Other cost 1</v>
      </c>
      <c r="B29" s="66">
        <f>SUM(C29:N29)</f>
        <v>0</v>
      </c>
      <c r="C29" s="65">
        <f>IF(AND($B2=1,Info!B$25="YES"),$G2,0)</f>
        <v>0</v>
      </c>
      <c r="D29" s="65">
        <f>IF(AND($B2=2,Info!B$25="YES"),$G2,0)</f>
        <v>0</v>
      </c>
      <c r="E29" s="65">
        <f>IF(AND($B2=3,Info!B$25="YES"),$G2,0)</f>
        <v>0</v>
      </c>
      <c r="F29" s="65">
        <f>IF(AND($B2=4,Info!B$25="YES"),$G2,0)</f>
        <v>0</v>
      </c>
      <c r="G29" s="65">
        <f>IF(AND($B2=5,Info!B$25="YES"),$G2,0)</f>
        <v>0</v>
      </c>
      <c r="H29" s="65">
        <f>IF(AND($B2=6,Info!B$25="YES"),$G2,0)</f>
        <v>0</v>
      </c>
      <c r="I29" s="65">
        <f>IF(AND($B2=7,Info!B$25="YES"),$G2,0)</f>
        <v>0</v>
      </c>
      <c r="J29" s="65">
        <f>IF(AND($B2=8,Info!B$25="YES"),$G2,0)</f>
        <v>0</v>
      </c>
      <c r="K29" s="65">
        <f>IF(AND($B2=9,Info!B$25="YES"),$G2,0)</f>
        <v>0</v>
      </c>
      <c r="L29" s="65">
        <f>IF(AND($B2=10,Info!B$25="YES"),$G2,0)</f>
        <v>0</v>
      </c>
      <c r="M29" s="65">
        <f>IF(AND($B2=11,Info!B$25="YES"),$G2,0)</f>
        <v>0</v>
      </c>
      <c r="N29" s="65">
        <f>IF(AND($B2=12,Info!B$25="YES"),$G2,0)</f>
        <v>0</v>
      </c>
    </row>
    <row r="30" spans="1:14" x14ac:dyDescent="0.3">
      <c r="A30" s="95" t="str">
        <f t="shared" si="2"/>
        <v>Other cost 2</v>
      </c>
      <c r="B30" s="66">
        <f t="shared" ref="B30:B51" si="3">SUM(C30:N30)</f>
        <v>0</v>
      </c>
      <c r="C30" s="65">
        <f>IF(AND($B3=1,Info!B$25="YES"),$G3,0)</f>
        <v>0</v>
      </c>
      <c r="D30" s="65">
        <f>IF(AND($B3=2,Info!B$25="YES"),$G3,0)</f>
        <v>0</v>
      </c>
      <c r="E30" s="65">
        <f>IF(AND($B3=3,Info!B$25="YES"),$G3,0)</f>
        <v>0</v>
      </c>
      <c r="F30" s="65">
        <f>IF(AND($B3=4,Info!B$25="YES"),$G3,0)</f>
        <v>0</v>
      </c>
      <c r="G30" s="65">
        <f>IF(AND($B3=5,Info!B$25="YES"),$G3,0)</f>
        <v>0</v>
      </c>
      <c r="H30" s="65">
        <f>IF(AND($B3=6,Info!B$25="YES"),$G3,0)</f>
        <v>0</v>
      </c>
      <c r="I30" s="65">
        <f>IF(AND($B3=7,Info!B$25="YES"),$G3,0)</f>
        <v>0</v>
      </c>
      <c r="J30" s="65">
        <f>IF(AND($B3=8,Info!B$25="YES"),$G3,0)</f>
        <v>0</v>
      </c>
      <c r="K30" s="65">
        <f>IF(AND($B3=9,Info!B$25="YES"),$G3,0)</f>
        <v>0</v>
      </c>
      <c r="L30" s="65">
        <f>IF(AND($B3=10,Info!B$25="YES"),$G3,0)</f>
        <v>0</v>
      </c>
      <c r="M30" s="65">
        <f>IF(AND($B3=11,Info!B$25="YES"),$G3,0)</f>
        <v>0</v>
      </c>
      <c r="N30" s="65">
        <f>IF(AND($B3=12,Info!B$25="YES"),$G3,0)</f>
        <v>0</v>
      </c>
    </row>
    <row r="31" spans="1:14" x14ac:dyDescent="0.3">
      <c r="A31" s="95" t="str">
        <f t="shared" si="2"/>
        <v>Other cost 3</v>
      </c>
      <c r="B31" s="66">
        <f t="shared" si="3"/>
        <v>0</v>
      </c>
      <c r="C31" s="65">
        <f>IF(AND($B4=1,Info!B$25="YES"),$G4,0)</f>
        <v>0</v>
      </c>
      <c r="D31" s="65">
        <f>IF(AND($B4=2,Info!B$25="YES"),$G4,0)</f>
        <v>0</v>
      </c>
      <c r="E31" s="65">
        <f>IF(AND($B4=3,Info!B$25="YES"),$G4,0)</f>
        <v>0</v>
      </c>
      <c r="F31" s="65">
        <f>IF(AND($B4=4,Info!B$25="YES"),$G4,0)</f>
        <v>0</v>
      </c>
      <c r="G31" s="65">
        <f>IF(AND($B4=5,Info!B$25="YES"),$G4,0)</f>
        <v>0</v>
      </c>
      <c r="H31" s="65">
        <f>IF(AND($B4=6,Info!B$25="YES"),$G4,0)</f>
        <v>0</v>
      </c>
      <c r="I31" s="65">
        <f>IF(AND($B4=7,Info!B$25="YES"),$G4,0)</f>
        <v>0</v>
      </c>
      <c r="J31" s="65">
        <f>IF(AND($B4=8,Info!B$25="YES"),$G4,0)</f>
        <v>0</v>
      </c>
      <c r="K31" s="65">
        <f>IF(AND($B4=9,Info!B$25="YES"),$G4,0)</f>
        <v>0</v>
      </c>
      <c r="L31" s="65">
        <f>IF(AND($B4=10,Info!B$25="YES"),$G4,0)</f>
        <v>0</v>
      </c>
      <c r="M31" s="65">
        <f>IF(AND($B4=11,Info!B$25="YES"),$G4,0)</f>
        <v>0</v>
      </c>
      <c r="N31" s="65">
        <f>IF(AND($B4=12,Info!B$25="YES"),$G4,0)</f>
        <v>0</v>
      </c>
    </row>
    <row r="32" spans="1:14" x14ac:dyDescent="0.3">
      <c r="A32" s="95" t="str">
        <f t="shared" si="2"/>
        <v>Other cost 4</v>
      </c>
      <c r="B32" s="66">
        <f t="shared" si="3"/>
        <v>0</v>
      </c>
      <c r="C32" s="65">
        <f>IF(AND($B5=1,Info!B$25="YES"),$G5,0)</f>
        <v>0</v>
      </c>
      <c r="D32" s="65">
        <f>IF(AND($B5=2,Info!B$25="YES"),$G5,0)</f>
        <v>0</v>
      </c>
      <c r="E32" s="65">
        <f>IF(AND($B5=3,Info!B$25="YES"),$G5,0)</f>
        <v>0</v>
      </c>
      <c r="F32" s="65">
        <f>IF(AND($B5=4,Info!B$25="YES"),$G5,0)</f>
        <v>0</v>
      </c>
      <c r="G32" s="65">
        <f>IF(AND($B5=5,Info!B$25="YES"),$G5,0)</f>
        <v>0</v>
      </c>
      <c r="H32" s="65">
        <f>IF(AND($B5=6,Info!B$25="YES"),$G5,0)</f>
        <v>0</v>
      </c>
      <c r="I32" s="65">
        <f>IF(AND($B5=7,Info!B$25="YES"),$G5,0)</f>
        <v>0</v>
      </c>
      <c r="J32" s="65">
        <f>IF(AND($B5=8,Info!B$25="YES"),$G5,0)</f>
        <v>0</v>
      </c>
      <c r="K32" s="65">
        <f>IF(AND($B5=9,Info!B$25="YES"),$G5,0)</f>
        <v>0</v>
      </c>
      <c r="L32" s="65">
        <f>IF(AND($B5=10,Info!B$25="YES"),$G5,0)</f>
        <v>0</v>
      </c>
      <c r="M32" s="65">
        <f>IF(AND($B5=11,Info!B$25="YES"),$G5,0)</f>
        <v>0</v>
      </c>
      <c r="N32" s="65">
        <f>IF(AND($B5=12,Info!B$25="YES"),$G5,0)</f>
        <v>0</v>
      </c>
    </row>
    <row r="33" spans="1:14" x14ac:dyDescent="0.3">
      <c r="A33" s="95" t="str">
        <f t="shared" si="2"/>
        <v>Other cost 5</v>
      </c>
      <c r="B33" s="66">
        <f t="shared" si="3"/>
        <v>0</v>
      </c>
      <c r="C33" s="65">
        <f>IF(AND($B6=1,Info!B$25="YES"),$G6,0)</f>
        <v>0</v>
      </c>
      <c r="D33" s="65">
        <f>IF(AND($B6=2,Info!B$25="YES"),$G6,0)</f>
        <v>0</v>
      </c>
      <c r="E33" s="65">
        <f>IF(AND($B6=3,Info!B$25="YES"),$G6,0)</f>
        <v>0</v>
      </c>
      <c r="F33" s="65">
        <f>IF(AND($B6=4,Info!B$25="YES"),$G6,0)</f>
        <v>0</v>
      </c>
      <c r="G33" s="65">
        <f>IF(AND($B6=5,Info!B$25="YES"),$G6,0)</f>
        <v>0</v>
      </c>
      <c r="H33" s="65">
        <f>IF(AND($B6=6,Info!B$25="YES"),$G6,0)</f>
        <v>0</v>
      </c>
      <c r="I33" s="65">
        <f>IF(AND($B6=7,Info!B$25="YES"),$G6,0)</f>
        <v>0</v>
      </c>
      <c r="J33" s="65">
        <f>IF(AND($B6=8,Info!B$25="YES"),$G6,0)</f>
        <v>0</v>
      </c>
      <c r="K33" s="65">
        <f>IF(AND($B6=9,Info!B$25="YES"),$G6,0)</f>
        <v>0</v>
      </c>
      <c r="L33" s="65">
        <f>IF(AND($B6=10,Info!B$25="YES"),$G6,0)</f>
        <v>0</v>
      </c>
      <c r="M33" s="65">
        <f>IF(AND($B6=11,Info!B$25="YES"),$G6,0)</f>
        <v>0</v>
      </c>
      <c r="N33" s="65">
        <f>IF(AND($B6=12,Info!B$25="YES"),$G6,0)</f>
        <v>0</v>
      </c>
    </row>
    <row r="34" spans="1:14" x14ac:dyDescent="0.3">
      <c r="A34" s="95" t="str">
        <f t="shared" si="2"/>
        <v>Other cost 6</v>
      </c>
      <c r="B34" s="66">
        <f t="shared" si="3"/>
        <v>0</v>
      </c>
      <c r="C34" s="65">
        <f>IF(AND($B7=1,Info!B$25="YES"),$G7,0)</f>
        <v>0</v>
      </c>
      <c r="D34" s="65">
        <f>IF(AND($B7=2,Info!B$25="YES"),$G7,0)</f>
        <v>0</v>
      </c>
      <c r="E34" s="65">
        <f>IF(AND($B7=3,Info!B$25="YES"),$G7,0)</f>
        <v>0</v>
      </c>
      <c r="F34" s="65">
        <f>IF(AND($B7=4,Info!B$25="YES"),$G7,0)</f>
        <v>0</v>
      </c>
      <c r="G34" s="65">
        <f>IF(AND($B7=5,Info!B$25="YES"),$G7,0)</f>
        <v>0</v>
      </c>
      <c r="H34" s="65">
        <f>IF(AND($B7=6,Info!B$25="YES"),$G7,0)</f>
        <v>0</v>
      </c>
      <c r="I34" s="65">
        <f>IF(AND($B7=7,Info!B$25="YES"),$G7,0)</f>
        <v>0</v>
      </c>
      <c r="J34" s="65">
        <f>IF(AND($B7=8,Info!B$25="YES"),$G7,0)</f>
        <v>0</v>
      </c>
      <c r="K34" s="65">
        <f>IF(AND($B7=9,Info!B$25="YES"),$G7,0)</f>
        <v>0</v>
      </c>
      <c r="L34" s="65">
        <f>IF(AND($B7=10,Info!B$25="YES"),$G7,0)</f>
        <v>0</v>
      </c>
      <c r="M34" s="65">
        <f>IF(AND($B7=11,Info!B$25="YES"),$G7,0)</f>
        <v>0</v>
      </c>
      <c r="N34" s="65">
        <f>IF(AND($B7=12,Info!B$25="YES"),$G7,0)</f>
        <v>0</v>
      </c>
    </row>
    <row r="35" spans="1:14" x14ac:dyDescent="0.3">
      <c r="A35" s="95" t="str">
        <f t="shared" si="2"/>
        <v>Other cost 7</v>
      </c>
      <c r="B35" s="66">
        <f t="shared" si="3"/>
        <v>0</v>
      </c>
      <c r="C35" s="65">
        <f>IF(AND($B8=1,Info!B$25="YES"),$G8,0)</f>
        <v>0</v>
      </c>
      <c r="D35" s="65">
        <f>IF(AND($B8=2,Info!B$25="YES"),$G8,0)</f>
        <v>0</v>
      </c>
      <c r="E35" s="65">
        <f>IF(AND($B8=3,Info!B$25="YES"),$G8,0)</f>
        <v>0</v>
      </c>
      <c r="F35" s="65">
        <f>IF(AND($B8=4,Info!B$25="YES"),$G8,0)</f>
        <v>0</v>
      </c>
      <c r="G35" s="65">
        <f>IF(AND($B8=5,Info!B$25="YES"),$G8,0)</f>
        <v>0</v>
      </c>
      <c r="H35" s="65">
        <f>IF(AND($B8=6,Info!B$25="YES"),$G8,0)</f>
        <v>0</v>
      </c>
      <c r="I35" s="65">
        <f>IF(AND($B8=7,Info!B$25="YES"),$G8,0)</f>
        <v>0</v>
      </c>
      <c r="J35" s="65">
        <f>IF(AND($B8=8,Info!B$25="YES"),$G8,0)</f>
        <v>0</v>
      </c>
      <c r="K35" s="65">
        <f>IF(AND($B8=9,Info!B$25="YES"),$G8,0)</f>
        <v>0</v>
      </c>
      <c r="L35" s="65">
        <f>IF(AND($B8=10,Info!B$25="YES"),$G8,0)</f>
        <v>0</v>
      </c>
      <c r="M35" s="65">
        <f>IF(AND($B8=11,Info!B$25="YES"),$G8,0)</f>
        <v>0</v>
      </c>
      <c r="N35" s="65">
        <f>IF(AND($B8=12,Info!B$25="YES"),$G8,0)</f>
        <v>0</v>
      </c>
    </row>
    <row r="36" spans="1:14" x14ac:dyDescent="0.3">
      <c r="A36" s="95" t="str">
        <f t="shared" si="2"/>
        <v>Other cost 8</v>
      </c>
      <c r="B36" s="66">
        <f t="shared" si="3"/>
        <v>0</v>
      </c>
      <c r="C36" s="65">
        <f>IF(AND($B9=1,Info!B$25="YES"),$G9,0)</f>
        <v>0</v>
      </c>
      <c r="D36" s="65">
        <f>IF(AND($B9=2,Info!B$25="YES"),$G9,0)</f>
        <v>0</v>
      </c>
      <c r="E36" s="65">
        <f>IF(AND($B9=3,Info!B$25="YES"),$G9,0)</f>
        <v>0</v>
      </c>
      <c r="F36" s="65">
        <f>IF(AND($B9=4,Info!B$25="YES"),$G9,0)</f>
        <v>0</v>
      </c>
      <c r="G36" s="65">
        <f>IF(AND($B9=5,Info!B$25="YES"),$G9,0)</f>
        <v>0</v>
      </c>
      <c r="H36" s="65">
        <f>IF(AND($B9=6,Info!B$25="YES"),$G9,0)</f>
        <v>0</v>
      </c>
      <c r="I36" s="65">
        <f>IF(AND($B9=7,Info!B$25="YES"),$G9,0)</f>
        <v>0</v>
      </c>
      <c r="J36" s="65">
        <f>IF(AND($B9=8,Info!B$25="YES"),$G9,0)</f>
        <v>0</v>
      </c>
      <c r="K36" s="65">
        <f>IF(AND($B9=9,Info!B$25="YES"),$G9,0)</f>
        <v>0</v>
      </c>
      <c r="L36" s="65">
        <f>IF(AND($B9=10,Info!B$25="YES"),$G9,0)</f>
        <v>0</v>
      </c>
      <c r="M36" s="65">
        <f>IF(AND($B9=11,Info!B$25="YES"),$G9,0)</f>
        <v>0</v>
      </c>
      <c r="N36" s="65">
        <f>IF(AND($B9=12,Info!B$25="YES"),$G9,0)</f>
        <v>0</v>
      </c>
    </row>
    <row r="37" spans="1:14" x14ac:dyDescent="0.3">
      <c r="A37" s="95" t="str">
        <f t="shared" si="2"/>
        <v>Other cost 9</v>
      </c>
      <c r="B37" s="66">
        <f t="shared" si="3"/>
        <v>0</v>
      </c>
      <c r="C37" s="65">
        <f>IF(AND($B10=1,Info!B$25="YES"),$G10,0)</f>
        <v>0</v>
      </c>
      <c r="D37" s="65">
        <f>IF(AND($B10=2,Info!B$25="YES"),$G10,0)</f>
        <v>0</v>
      </c>
      <c r="E37" s="65">
        <f>IF(AND($B10=3,Info!B$25="YES"),$G10,0)</f>
        <v>0</v>
      </c>
      <c r="F37" s="65">
        <f>IF(AND($B10=4,Info!B$25="YES"),$G10,0)</f>
        <v>0</v>
      </c>
      <c r="G37" s="65">
        <f>IF(AND($B10=5,Info!B$25="YES"),$G10,0)</f>
        <v>0</v>
      </c>
      <c r="H37" s="65">
        <f>IF(AND($B10=6,Info!B$25="YES"),$G10,0)</f>
        <v>0</v>
      </c>
      <c r="I37" s="65">
        <f>IF(AND($B10=7,Info!B$25="YES"),$G10,0)</f>
        <v>0</v>
      </c>
      <c r="J37" s="65">
        <f>IF(AND($B10=8,Info!B$25="YES"),$G10,0)</f>
        <v>0</v>
      </c>
      <c r="K37" s="65">
        <f>IF(AND($B10=9,Info!B$25="YES"),$G10,0)</f>
        <v>0</v>
      </c>
      <c r="L37" s="65">
        <f>IF(AND($B10=10,Info!B$25="YES"),$G10,0)</f>
        <v>0</v>
      </c>
      <c r="M37" s="65">
        <f>IF(AND($B10=11,Info!B$25="YES"),$G10,0)</f>
        <v>0</v>
      </c>
      <c r="N37" s="65">
        <f>IF(AND($B10=12,Info!B$25="YES"),$G10,0)</f>
        <v>0</v>
      </c>
    </row>
    <row r="38" spans="1:14" x14ac:dyDescent="0.3">
      <c r="A38" s="95" t="str">
        <f t="shared" si="2"/>
        <v>Other cost 10</v>
      </c>
      <c r="B38" s="66">
        <f t="shared" si="3"/>
        <v>0</v>
      </c>
      <c r="C38" s="65">
        <f>IF(AND($B11=1,Info!B$25="YES"),$G11,0)</f>
        <v>0</v>
      </c>
      <c r="D38" s="65">
        <f>IF(AND($B11=2,Info!B$25="YES"),$G11,0)</f>
        <v>0</v>
      </c>
      <c r="E38" s="65">
        <f>IF(AND($B11=3,Info!B$25="YES"),$G11,0)</f>
        <v>0</v>
      </c>
      <c r="F38" s="65">
        <f>IF(AND($B11=4,Info!B$25="YES"),$G11,0)</f>
        <v>0</v>
      </c>
      <c r="G38" s="65">
        <f>IF(AND($B11=5,Info!B$25="YES"),$G11,0)</f>
        <v>0</v>
      </c>
      <c r="H38" s="65">
        <f>IF(AND($B11=6,Info!B$25="YES"),$G11,0)</f>
        <v>0</v>
      </c>
      <c r="I38" s="65">
        <f>IF(AND($B11=7,Info!B$25="YES"),$G11,0)</f>
        <v>0</v>
      </c>
      <c r="J38" s="65">
        <f>IF(AND($B11=8,Info!B$25="YES"),$G11,0)</f>
        <v>0</v>
      </c>
      <c r="K38" s="65">
        <f>IF(AND($B11=9,Info!B$25="YES"),$G11,0)</f>
        <v>0</v>
      </c>
      <c r="L38" s="65">
        <f>IF(AND($B11=10,Info!B$25="YES"),$G11,0)</f>
        <v>0</v>
      </c>
      <c r="M38" s="65">
        <f>IF(AND($B11=11,Info!B$25="YES"),$G11,0)</f>
        <v>0</v>
      </c>
      <c r="N38" s="65">
        <f>IF(AND($B11=12,Info!B$25="YES"),$G11,0)</f>
        <v>0</v>
      </c>
    </row>
    <row r="39" spans="1:14" x14ac:dyDescent="0.3">
      <c r="A39" s="95" t="str">
        <f t="shared" si="2"/>
        <v>Other cost 11</v>
      </c>
      <c r="B39" s="66">
        <f t="shared" si="3"/>
        <v>0</v>
      </c>
      <c r="C39" s="65">
        <f>IF(AND($B12=1,Info!B$25="YES"),$G12,0)</f>
        <v>0</v>
      </c>
      <c r="D39" s="65">
        <f>IF(AND($B12=2,Info!B$25="YES"),$G12,0)</f>
        <v>0</v>
      </c>
      <c r="E39" s="65">
        <f>IF(AND($B12=3,Info!B$25="YES"),$G12,0)</f>
        <v>0</v>
      </c>
      <c r="F39" s="65">
        <f>IF(AND($B12=4,Info!B$25="YES"),$G12,0)</f>
        <v>0</v>
      </c>
      <c r="G39" s="65">
        <f>IF(AND($B12=5,Info!B$25="YES"),$G12,0)</f>
        <v>0</v>
      </c>
      <c r="H39" s="65">
        <f>IF(AND($B12=6,Info!B$25="YES"),$G12,0)</f>
        <v>0</v>
      </c>
      <c r="I39" s="65">
        <f>IF(AND($B12=7,Info!B$25="YES"),$G12,0)</f>
        <v>0</v>
      </c>
      <c r="J39" s="65">
        <f>IF(AND($B12=8,Info!B$25="YES"),$G12,0)</f>
        <v>0</v>
      </c>
      <c r="K39" s="65">
        <f>IF(AND($B12=9,Info!B$25="YES"),$G12,0)</f>
        <v>0</v>
      </c>
      <c r="L39" s="65">
        <f>IF(AND($B12=10,Info!B$25="YES"),$G12,0)</f>
        <v>0</v>
      </c>
      <c r="M39" s="65">
        <f>IF(AND($B12=11,Info!B$25="YES"),$G12,0)</f>
        <v>0</v>
      </c>
      <c r="N39" s="65">
        <f>IF(AND($B12=12,Info!B$25="YES"),$G12,0)</f>
        <v>0</v>
      </c>
    </row>
    <row r="40" spans="1:14" x14ac:dyDescent="0.3">
      <c r="A40" s="95" t="str">
        <f t="shared" ref="A40:A51" si="4">A14</f>
        <v>Other Direct Cost Travel Task 1</v>
      </c>
      <c r="B40" s="66">
        <f t="shared" si="3"/>
        <v>0</v>
      </c>
      <c r="C40" s="65">
        <f t="shared" ref="C40:C51" si="5">IF($B14=1,$G14,0)</f>
        <v>0</v>
      </c>
      <c r="D40" s="65">
        <f t="shared" ref="D40:D51" si="6">IF($B14=2,$G14,0)</f>
        <v>0</v>
      </c>
      <c r="E40" s="65">
        <f t="shared" ref="E40:E51" si="7">IF($B14=3,$G14,0)</f>
        <v>0</v>
      </c>
      <c r="F40" s="65">
        <f t="shared" ref="F40:F51" si="8">IF($B14=4,$G14,0)</f>
        <v>0</v>
      </c>
      <c r="G40" s="65">
        <f t="shared" ref="G40:G51" si="9">IF($B14=5,$G14,0)</f>
        <v>0</v>
      </c>
      <c r="H40" s="65">
        <f t="shared" ref="H40:H51" si="10">IF($B14=6,$G14,0)</f>
        <v>0</v>
      </c>
      <c r="I40" s="65">
        <f t="shared" ref="I40:I51" si="11">IF($B14=7,$G14,0)</f>
        <v>0</v>
      </c>
      <c r="J40" s="65">
        <f t="shared" ref="J40:J51" si="12">IF($B14=8,$G14,0)</f>
        <v>0</v>
      </c>
      <c r="K40" s="65">
        <f t="shared" ref="K40:K51" si="13">IF($B14=9,$G14,0)</f>
        <v>0</v>
      </c>
      <c r="L40" s="65">
        <f t="shared" ref="L40:L51" si="14">IF($B14=10,$G14,0)</f>
        <v>0</v>
      </c>
      <c r="M40" s="65">
        <f t="shared" ref="M40:M51" si="15">IF($B14=11,$G14,0)</f>
        <v>0</v>
      </c>
      <c r="N40" s="65">
        <f t="shared" ref="N40:N51" si="16">IF($B14=12,$G14,0)</f>
        <v>0</v>
      </c>
    </row>
    <row r="41" spans="1:14" x14ac:dyDescent="0.3">
      <c r="A41" s="95" t="str">
        <f t="shared" si="4"/>
        <v>Other Direct Cost Travel Task 2</v>
      </c>
      <c r="B41" s="66">
        <f t="shared" si="3"/>
        <v>0</v>
      </c>
      <c r="C41" s="65">
        <f t="shared" si="5"/>
        <v>0</v>
      </c>
      <c r="D41" s="65">
        <f t="shared" si="6"/>
        <v>0</v>
      </c>
      <c r="E41" s="65">
        <f t="shared" si="7"/>
        <v>0</v>
      </c>
      <c r="F41" s="65">
        <f t="shared" si="8"/>
        <v>0</v>
      </c>
      <c r="G41" s="65">
        <f t="shared" si="9"/>
        <v>0</v>
      </c>
      <c r="H41" s="65">
        <f t="shared" si="10"/>
        <v>0</v>
      </c>
      <c r="I41" s="65">
        <f t="shared" si="11"/>
        <v>0</v>
      </c>
      <c r="J41" s="65">
        <f t="shared" si="12"/>
        <v>0</v>
      </c>
      <c r="K41" s="65">
        <f t="shared" si="13"/>
        <v>0</v>
      </c>
      <c r="L41" s="65">
        <f t="shared" si="14"/>
        <v>0</v>
      </c>
      <c r="M41" s="65">
        <f t="shared" si="15"/>
        <v>0</v>
      </c>
      <c r="N41" s="65">
        <f t="shared" si="16"/>
        <v>0</v>
      </c>
    </row>
    <row r="42" spans="1:14" x14ac:dyDescent="0.3">
      <c r="A42" s="95" t="str">
        <f t="shared" si="4"/>
        <v>Other Direct Cost Travel Task 3</v>
      </c>
      <c r="B42" s="66">
        <f t="shared" si="3"/>
        <v>0</v>
      </c>
      <c r="C42" s="65">
        <f t="shared" si="5"/>
        <v>0</v>
      </c>
      <c r="D42" s="65">
        <f t="shared" si="6"/>
        <v>0</v>
      </c>
      <c r="E42" s="65">
        <f t="shared" si="7"/>
        <v>0</v>
      </c>
      <c r="F42" s="65">
        <f t="shared" si="8"/>
        <v>0</v>
      </c>
      <c r="G42" s="65">
        <f t="shared" si="9"/>
        <v>0</v>
      </c>
      <c r="H42" s="65">
        <f t="shared" si="10"/>
        <v>0</v>
      </c>
      <c r="I42" s="65">
        <f t="shared" si="11"/>
        <v>0</v>
      </c>
      <c r="J42" s="65">
        <f t="shared" si="12"/>
        <v>0</v>
      </c>
      <c r="K42" s="65">
        <f t="shared" si="13"/>
        <v>0</v>
      </c>
      <c r="L42" s="65">
        <f t="shared" si="14"/>
        <v>0</v>
      </c>
      <c r="M42" s="65">
        <f t="shared" si="15"/>
        <v>0</v>
      </c>
      <c r="N42" s="65">
        <f t="shared" si="16"/>
        <v>0</v>
      </c>
    </row>
    <row r="43" spans="1:14" x14ac:dyDescent="0.3">
      <c r="A43" s="95" t="str">
        <f t="shared" si="4"/>
        <v>Other Direct Cost Travel Task 4</v>
      </c>
      <c r="B43" s="66">
        <f t="shared" si="3"/>
        <v>0</v>
      </c>
      <c r="C43" s="65">
        <f t="shared" si="5"/>
        <v>0</v>
      </c>
      <c r="D43" s="65">
        <f t="shared" si="6"/>
        <v>0</v>
      </c>
      <c r="E43" s="65">
        <f t="shared" si="7"/>
        <v>0</v>
      </c>
      <c r="F43" s="65">
        <f t="shared" si="8"/>
        <v>0</v>
      </c>
      <c r="G43" s="65">
        <f t="shared" si="9"/>
        <v>0</v>
      </c>
      <c r="H43" s="65">
        <f t="shared" si="10"/>
        <v>0</v>
      </c>
      <c r="I43" s="65">
        <f t="shared" si="11"/>
        <v>0</v>
      </c>
      <c r="J43" s="65">
        <f t="shared" si="12"/>
        <v>0</v>
      </c>
      <c r="K43" s="65">
        <f t="shared" si="13"/>
        <v>0</v>
      </c>
      <c r="L43" s="65">
        <f t="shared" si="14"/>
        <v>0</v>
      </c>
      <c r="M43" s="65">
        <f t="shared" si="15"/>
        <v>0</v>
      </c>
      <c r="N43" s="65">
        <f t="shared" si="16"/>
        <v>0</v>
      </c>
    </row>
    <row r="44" spans="1:14" x14ac:dyDescent="0.3">
      <c r="A44" s="95" t="str">
        <f t="shared" si="4"/>
        <v>Other Direct Cost Travel Task 5</v>
      </c>
      <c r="B44" s="66">
        <f t="shared" si="3"/>
        <v>0</v>
      </c>
      <c r="C44" s="65">
        <f t="shared" si="5"/>
        <v>0</v>
      </c>
      <c r="D44" s="65">
        <f t="shared" si="6"/>
        <v>0</v>
      </c>
      <c r="E44" s="65">
        <f t="shared" si="7"/>
        <v>0</v>
      </c>
      <c r="F44" s="65">
        <f t="shared" si="8"/>
        <v>0</v>
      </c>
      <c r="G44" s="65">
        <f t="shared" si="9"/>
        <v>0</v>
      </c>
      <c r="H44" s="65">
        <f t="shared" si="10"/>
        <v>0</v>
      </c>
      <c r="I44" s="65">
        <f t="shared" si="11"/>
        <v>0</v>
      </c>
      <c r="J44" s="65">
        <f t="shared" si="12"/>
        <v>0</v>
      </c>
      <c r="K44" s="65">
        <f t="shared" si="13"/>
        <v>0</v>
      </c>
      <c r="L44" s="65">
        <f t="shared" si="14"/>
        <v>0</v>
      </c>
      <c r="M44" s="65">
        <f t="shared" si="15"/>
        <v>0</v>
      </c>
      <c r="N44" s="65">
        <f t="shared" si="16"/>
        <v>0</v>
      </c>
    </row>
    <row r="45" spans="1:14" x14ac:dyDescent="0.3">
      <c r="A45" s="95" t="str">
        <f t="shared" si="4"/>
        <v>Other Direct Cost Travel Task 6</v>
      </c>
      <c r="B45" s="66">
        <f t="shared" si="3"/>
        <v>0</v>
      </c>
      <c r="C45" s="65">
        <f t="shared" si="5"/>
        <v>0</v>
      </c>
      <c r="D45" s="65">
        <f t="shared" si="6"/>
        <v>0</v>
      </c>
      <c r="E45" s="65">
        <f t="shared" si="7"/>
        <v>0</v>
      </c>
      <c r="F45" s="65">
        <f t="shared" si="8"/>
        <v>0</v>
      </c>
      <c r="G45" s="65">
        <f t="shared" si="9"/>
        <v>0</v>
      </c>
      <c r="H45" s="65">
        <f t="shared" si="10"/>
        <v>0</v>
      </c>
      <c r="I45" s="65">
        <f t="shared" si="11"/>
        <v>0</v>
      </c>
      <c r="J45" s="65">
        <f t="shared" si="12"/>
        <v>0</v>
      </c>
      <c r="K45" s="65">
        <f t="shared" si="13"/>
        <v>0</v>
      </c>
      <c r="L45" s="65">
        <f t="shared" si="14"/>
        <v>0</v>
      </c>
      <c r="M45" s="65">
        <f t="shared" si="15"/>
        <v>0</v>
      </c>
      <c r="N45" s="65">
        <f t="shared" si="16"/>
        <v>0</v>
      </c>
    </row>
    <row r="46" spans="1:14" x14ac:dyDescent="0.3">
      <c r="A46" s="95" t="str">
        <f t="shared" si="4"/>
        <v>Other Direct Cost Travel Task 7</v>
      </c>
      <c r="B46" s="66">
        <f t="shared" si="3"/>
        <v>0</v>
      </c>
      <c r="C46" s="65">
        <f t="shared" si="5"/>
        <v>0</v>
      </c>
      <c r="D46" s="65">
        <f t="shared" si="6"/>
        <v>0</v>
      </c>
      <c r="E46" s="65">
        <f t="shared" si="7"/>
        <v>0</v>
      </c>
      <c r="F46" s="65">
        <f t="shared" si="8"/>
        <v>0</v>
      </c>
      <c r="G46" s="65">
        <f t="shared" si="9"/>
        <v>0</v>
      </c>
      <c r="H46" s="65">
        <f t="shared" si="10"/>
        <v>0</v>
      </c>
      <c r="I46" s="65">
        <f t="shared" si="11"/>
        <v>0</v>
      </c>
      <c r="J46" s="65">
        <f t="shared" si="12"/>
        <v>0</v>
      </c>
      <c r="K46" s="65">
        <f t="shared" si="13"/>
        <v>0</v>
      </c>
      <c r="L46" s="65">
        <f t="shared" si="14"/>
        <v>0</v>
      </c>
      <c r="M46" s="65">
        <f t="shared" si="15"/>
        <v>0</v>
      </c>
      <c r="N46" s="65">
        <f t="shared" si="16"/>
        <v>0</v>
      </c>
    </row>
    <row r="47" spans="1:14" x14ac:dyDescent="0.3">
      <c r="A47" s="95" t="str">
        <f t="shared" si="4"/>
        <v>Other Direct Cost Travel Task 8</v>
      </c>
      <c r="B47" s="66">
        <f t="shared" si="3"/>
        <v>0</v>
      </c>
      <c r="C47" s="65">
        <f t="shared" si="5"/>
        <v>0</v>
      </c>
      <c r="D47" s="65">
        <f t="shared" si="6"/>
        <v>0</v>
      </c>
      <c r="E47" s="65">
        <f t="shared" si="7"/>
        <v>0</v>
      </c>
      <c r="F47" s="65">
        <f t="shared" si="8"/>
        <v>0</v>
      </c>
      <c r="G47" s="65">
        <f t="shared" si="9"/>
        <v>0</v>
      </c>
      <c r="H47" s="65">
        <f t="shared" si="10"/>
        <v>0</v>
      </c>
      <c r="I47" s="65">
        <f t="shared" si="11"/>
        <v>0</v>
      </c>
      <c r="J47" s="65">
        <f t="shared" si="12"/>
        <v>0</v>
      </c>
      <c r="K47" s="65">
        <f t="shared" si="13"/>
        <v>0</v>
      </c>
      <c r="L47" s="65">
        <f t="shared" si="14"/>
        <v>0</v>
      </c>
      <c r="M47" s="65">
        <f t="shared" si="15"/>
        <v>0</v>
      </c>
      <c r="N47" s="65">
        <f t="shared" si="16"/>
        <v>0</v>
      </c>
    </row>
    <row r="48" spans="1:14" x14ac:dyDescent="0.3">
      <c r="A48" s="95" t="str">
        <f t="shared" si="4"/>
        <v>Other Direct Cost Travel Task 9</v>
      </c>
      <c r="B48" s="66">
        <f t="shared" si="3"/>
        <v>0</v>
      </c>
      <c r="C48" s="65">
        <f t="shared" si="5"/>
        <v>0</v>
      </c>
      <c r="D48" s="65">
        <f t="shared" si="6"/>
        <v>0</v>
      </c>
      <c r="E48" s="65">
        <f t="shared" si="7"/>
        <v>0</v>
      </c>
      <c r="F48" s="65">
        <f t="shared" si="8"/>
        <v>0</v>
      </c>
      <c r="G48" s="65">
        <f t="shared" si="9"/>
        <v>0</v>
      </c>
      <c r="H48" s="65">
        <f t="shared" si="10"/>
        <v>0</v>
      </c>
      <c r="I48" s="65">
        <f t="shared" si="11"/>
        <v>0</v>
      </c>
      <c r="J48" s="65">
        <f t="shared" si="12"/>
        <v>0</v>
      </c>
      <c r="K48" s="65">
        <f t="shared" si="13"/>
        <v>0</v>
      </c>
      <c r="L48" s="65">
        <f t="shared" si="14"/>
        <v>0</v>
      </c>
      <c r="M48" s="65">
        <f t="shared" si="15"/>
        <v>0</v>
      </c>
      <c r="N48" s="65">
        <f t="shared" si="16"/>
        <v>0</v>
      </c>
    </row>
    <row r="49" spans="1:14" x14ac:dyDescent="0.3">
      <c r="A49" s="95" t="str">
        <f t="shared" si="4"/>
        <v>Other Direct Cost Travel Task 10</v>
      </c>
      <c r="B49" s="66">
        <f t="shared" si="3"/>
        <v>0</v>
      </c>
      <c r="C49" s="65">
        <f t="shared" si="5"/>
        <v>0</v>
      </c>
      <c r="D49" s="65">
        <f t="shared" si="6"/>
        <v>0</v>
      </c>
      <c r="E49" s="65">
        <f t="shared" si="7"/>
        <v>0</v>
      </c>
      <c r="F49" s="65">
        <f t="shared" si="8"/>
        <v>0</v>
      </c>
      <c r="G49" s="65">
        <f t="shared" si="9"/>
        <v>0</v>
      </c>
      <c r="H49" s="65">
        <f t="shared" si="10"/>
        <v>0</v>
      </c>
      <c r="I49" s="65">
        <f t="shared" si="11"/>
        <v>0</v>
      </c>
      <c r="J49" s="65">
        <f t="shared" si="12"/>
        <v>0</v>
      </c>
      <c r="K49" s="65">
        <f t="shared" si="13"/>
        <v>0</v>
      </c>
      <c r="L49" s="65">
        <f t="shared" si="14"/>
        <v>0</v>
      </c>
      <c r="M49" s="65">
        <f t="shared" si="15"/>
        <v>0</v>
      </c>
      <c r="N49" s="65">
        <f t="shared" si="16"/>
        <v>0</v>
      </c>
    </row>
    <row r="50" spans="1:14" x14ac:dyDescent="0.3">
      <c r="A50" s="95" t="str">
        <f t="shared" si="4"/>
        <v>Other Direct Cost Travel Task 11</v>
      </c>
      <c r="B50" s="66">
        <f t="shared" si="3"/>
        <v>0</v>
      </c>
      <c r="C50" s="65">
        <f t="shared" si="5"/>
        <v>0</v>
      </c>
      <c r="D50" s="65">
        <f t="shared" si="6"/>
        <v>0</v>
      </c>
      <c r="E50" s="65">
        <f t="shared" si="7"/>
        <v>0</v>
      </c>
      <c r="F50" s="65">
        <f t="shared" si="8"/>
        <v>0</v>
      </c>
      <c r="G50" s="65">
        <f t="shared" si="9"/>
        <v>0</v>
      </c>
      <c r="H50" s="65">
        <f t="shared" si="10"/>
        <v>0</v>
      </c>
      <c r="I50" s="65">
        <f t="shared" si="11"/>
        <v>0</v>
      </c>
      <c r="J50" s="65">
        <f t="shared" si="12"/>
        <v>0</v>
      </c>
      <c r="K50" s="65">
        <f t="shared" si="13"/>
        <v>0</v>
      </c>
      <c r="L50" s="65">
        <f t="shared" si="14"/>
        <v>0</v>
      </c>
      <c r="M50" s="65">
        <f t="shared" si="15"/>
        <v>0</v>
      </c>
      <c r="N50" s="65">
        <f t="shared" si="16"/>
        <v>0</v>
      </c>
    </row>
    <row r="51" spans="1:14" x14ac:dyDescent="0.3">
      <c r="A51" s="95" t="str">
        <f t="shared" si="4"/>
        <v>Other Direct Cost Travel Task 12</v>
      </c>
      <c r="B51" s="66">
        <f t="shared" si="3"/>
        <v>0</v>
      </c>
      <c r="C51" s="65">
        <f t="shared" si="5"/>
        <v>0</v>
      </c>
      <c r="D51" s="65">
        <f t="shared" si="6"/>
        <v>0</v>
      </c>
      <c r="E51" s="65">
        <f t="shared" si="7"/>
        <v>0</v>
      </c>
      <c r="F51" s="65">
        <f t="shared" si="8"/>
        <v>0</v>
      </c>
      <c r="G51" s="65">
        <f t="shared" si="9"/>
        <v>0</v>
      </c>
      <c r="H51" s="65">
        <f t="shared" si="10"/>
        <v>0</v>
      </c>
      <c r="I51" s="65">
        <f t="shared" si="11"/>
        <v>0</v>
      </c>
      <c r="J51" s="65">
        <f t="shared" si="12"/>
        <v>0</v>
      </c>
      <c r="K51" s="65">
        <f t="shared" si="13"/>
        <v>0</v>
      </c>
      <c r="L51" s="65">
        <f t="shared" si="14"/>
        <v>0</v>
      </c>
      <c r="M51" s="65">
        <f t="shared" si="15"/>
        <v>0</v>
      </c>
      <c r="N51" s="65">
        <f t="shared" si="16"/>
        <v>0</v>
      </c>
    </row>
    <row r="52" spans="1:14" x14ac:dyDescent="0.3">
      <c r="A52" s="122" t="s">
        <v>207</v>
      </c>
      <c r="B52" s="66">
        <f>ROUNDUP(SUM(B29:B51),0)</f>
        <v>0</v>
      </c>
      <c r="C52" s="66">
        <f t="shared" ref="C52:N52" si="17">ROUNDUP(SUM(C29:C51),0)</f>
        <v>0</v>
      </c>
      <c r="D52" s="66">
        <f t="shared" si="17"/>
        <v>0</v>
      </c>
      <c r="E52" s="66">
        <f t="shared" si="17"/>
        <v>0</v>
      </c>
      <c r="F52" s="66">
        <f t="shared" si="17"/>
        <v>0</v>
      </c>
      <c r="G52" s="66">
        <f t="shared" si="17"/>
        <v>0</v>
      </c>
      <c r="H52" s="66">
        <f t="shared" si="17"/>
        <v>0</v>
      </c>
      <c r="I52" s="66">
        <f t="shared" si="17"/>
        <v>0</v>
      </c>
      <c r="J52" s="66">
        <f t="shared" si="17"/>
        <v>0</v>
      </c>
      <c r="K52" s="66">
        <f t="shared" si="17"/>
        <v>0</v>
      </c>
      <c r="L52" s="66">
        <f t="shared" si="17"/>
        <v>0</v>
      </c>
      <c r="M52" s="66">
        <f t="shared" si="17"/>
        <v>0</v>
      </c>
      <c r="N52" s="66">
        <f t="shared" si="17"/>
        <v>0</v>
      </c>
    </row>
    <row r="53" spans="1:14" s="82" customFormat="1" ht="15" customHeight="1" x14ac:dyDescent="0.3">
      <c r="A53" s="167" t="s">
        <v>212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</row>
    <row r="54" spans="1:14" s="82" customFormat="1" ht="15" customHeight="1" x14ac:dyDescent="0.3">
      <c r="A54" s="61" t="s">
        <v>214</v>
      </c>
      <c r="B54" s="62" t="s">
        <v>10</v>
      </c>
      <c r="C54" s="62" t="s">
        <v>11</v>
      </c>
      <c r="D54" s="62" t="s">
        <v>12</v>
      </c>
      <c r="E54" s="62" t="s">
        <v>13</v>
      </c>
      <c r="F54" s="62" t="s">
        <v>14</v>
      </c>
      <c r="G54" s="62" t="s">
        <v>15</v>
      </c>
      <c r="H54" s="62" t="s">
        <v>16</v>
      </c>
      <c r="I54" s="62" t="s">
        <v>17</v>
      </c>
      <c r="J54" s="62" t="s">
        <v>18</v>
      </c>
      <c r="K54" s="62" t="s">
        <v>19</v>
      </c>
      <c r="L54" s="62" t="s">
        <v>20</v>
      </c>
      <c r="M54" s="62" t="s">
        <v>21</v>
      </c>
      <c r="N54" s="62" t="s">
        <v>22</v>
      </c>
    </row>
    <row r="55" spans="1:14" s="139" customFormat="1" x14ac:dyDescent="0.3">
      <c r="A55" s="142" t="str">
        <f t="shared" ref="A55:A65" si="18">A2</f>
        <v>Other cost 1</v>
      </c>
      <c r="B55" s="66">
        <f t="shared" ref="B55:B65" si="19">SUM(C55:N55)</f>
        <v>0</v>
      </c>
      <c r="C55" s="66">
        <f t="shared" ref="C55:C65" si="20">IF(AND($B2=1,$D2="Y"),$H2,0)</f>
        <v>0</v>
      </c>
      <c r="D55" s="66">
        <f>IF(AND($B2=2,$D2="Y"),$H2,0)</f>
        <v>0</v>
      </c>
      <c r="E55" s="66">
        <f>IF(AND($B2=3,$D2="Y"),$H2,0)</f>
        <v>0</v>
      </c>
      <c r="F55" s="66">
        <f>IF(AND($B2=4,$D2="Y"),$H2,0)</f>
        <v>0</v>
      </c>
      <c r="G55" s="66">
        <f>IF(AND($B2=5,$D2="Y"),$H2,0)</f>
        <v>0</v>
      </c>
      <c r="H55" s="66">
        <f>IF(AND($B2=6,$D2="Y"),$H2,0)</f>
        <v>0</v>
      </c>
      <c r="I55" s="66">
        <f>IF(AND($B2=7,$D2="Y"),$H2,0)</f>
        <v>0</v>
      </c>
      <c r="J55" s="66">
        <f>IF(AND($B2=8,$D2="Y"),$H2,0)</f>
        <v>0</v>
      </c>
      <c r="K55" s="66">
        <f>IF(AND($B2=9,$D2="Y"),$H2,0)</f>
        <v>0</v>
      </c>
      <c r="L55" s="66">
        <f>IF(AND($B2=10,$D2="Y"),$H2,0)</f>
        <v>0</v>
      </c>
      <c r="M55" s="66">
        <f>IF(AND($B2=11,$D2="Y"),$H2,0)</f>
        <v>0</v>
      </c>
      <c r="N55" s="66">
        <f>IF(AND($B2=12,$D2="Y"),$H2,0)</f>
        <v>0</v>
      </c>
    </row>
    <row r="56" spans="1:14" s="139" customFormat="1" x14ac:dyDescent="0.3">
      <c r="A56" s="142" t="str">
        <f t="shared" si="18"/>
        <v>Other cost 2</v>
      </c>
      <c r="B56" s="66">
        <f t="shared" si="19"/>
        <v>0</v>
      </c>
      <c r="C56" s="66">
        <f t="shared" si="20"/>
        <v>0</v>
      </c>
      <c r="D56" s="66">
        <f t="shared" ref="D56:D65" si="21">IF(AND($B3=2,$D3="Y"),$H3,0)</f>
        <v>0</v>
      </c>
      <c r="E56" s="66">
        <f t="shared" ref="E56:E65" si="22">IF(AND($B3=3,$D3="Y"),$H3,0)</f>
        <v>0</v>
      </c>
      <c r="F56" s="66">
        <f t="shared" ref="F56:F65" si="23">IF(AND($B3=4,$D3="Y"),$H3,0)</f>
        <v>0</v>
      </c>
      <c r="G56" s="66">
        <f t="shared" ref="G56:G65" si="24">IF(AND($B3=5,$D3="Y"),$H3,0)</f>
        <v>0</v>
      </c>
      <c r="H56" s="66">
        <f t="shared" ref="H56:H65" si="25">IF(AND($B3=6,$D3="Y"),$H3,0)</f>
        <v>0</v>
      </c>
      <c r="I56" s="66">
        <f t="shared" ref="I56:I65" si="26">IF(AND($B3=7,$D3="Y"),$H3,0)</f>
        <v>0</v>
      </c>
      <c r="J56" s="66">
        <f t="shared" ref="J56:J65" si="27">IF(AND($B3=8,$D3="Y"),$H3,0)</f>
        <v>0</v>
      </c>
      <c r="K56" s="66">
        <f t="shared" ref="K56:K65" si="28">IF(AND($B3=9,$D3="Y"),$H3,0)</f>
        <v>0</v>
      </c>
      <c r="L56" s="66">
        <f t="shared" ref="L56:L65" si="29">IF(AND($B3=10,$D3="Y"),$H3,0)</f>
        <v>0</v>
      </c>
      <c r="M56" s="66">
        <f t="shared" ref="M56:M65" si="30">IF(AND($B3=11,$D3="Y"),$H3,0)</f>
        <v>0</v>
      </c>
      <c r="N56" s="66">
        <f t="shared" ref="N56:N65" si="31">IF(AND($B3=12,$D3="Y"),$H3,0)</f>
        <v>0</v>
      </c>
    </row>
    <row r="57" spans="1:14" s="139" customFormat="1" x14ac:dyDescent="0.3">
      <c r="A57" s="142" t="str">
        <f t="shared" si="18"/>
        <v>Other cost 3</v>
      </c>
      <c r="B57" s="66">
        <f t="shared" si="19"/>
        <v>0</v>
      </c>
      <c r="C57" s="66">
        <f t="shared" si="20"/>
        <v>0</v>
      </c>
      <c r="D57" s="66">
        <f t="shared" si="21"/>
        <v>0</v>
      </c>
      <c r="E57" s="66">
        <f t="shared" si="22"/>
        <v>0</v>
      </c>
      <c r="F57" s="66">
        <f t="shared" si="23"/>
        <v>0</v>
      </c>
      <c r="G57" s="66">
        <f t="shared" si="24"/>
        <v>0</v>
      </c>
      <c r="H57" s="66">
        <f t="shared" si="25"/>
        <v>0</v>
      </c>
      <c r="I57" s="66">
        <f t="shared" si="26"/>
        <v>0</v>
      </c>
      <c r="J57" s="66">
        <f t="shared" si="27"/>
        <v>0</v>
      </c>
      <c r="K57" s="66">
        <f t="shared" si="28"/>
        <v>0</v>
      </c>
      <c r="L57" s="66">
        <f t="shared" si="29"/>
        <v>0</v>
      </c>
      <c r="M57" s="66">
        <f t="shared" si="30"/>
        <v>0</v>
      </c>
      <c r="N57" s="66">
        <f t="shared" si="31"/>
        <v>0</v>
      </c>
    </row>
    <row r="58" spans="1:14" s="139" customFormat="1" x14ac:dyDescent="0.3">
      <c r="A58" s="142" t="str">
        <f t="shared" si="18"/>
        <v>Other cost 4</v>
      </c>
      <c r="B58" s="66">
        <f t="shared" si="19"/>
        <v>0</v>
      </c>
      <c r="C58" s="66">
        <f t="shared" si="20"/>
        <v>0</v>
      </c>
      <c r="D58" s="66">
        <f t="shared" si="21"/>
        <v>0</v>
      </c>
      <c r="E58" s="66">
        <f t="shared" si="22"/>
        <v>0</v>
      </c>
      <c r="F58" s="66">
        <f t="shared" si="23"/>
        <v>0</v>
      </c>
      <c r="G58" s="66">
        <f t="shared" si="24"/>
        <v>0</v>
      </c>
      <c r="H58" s="66">
        <f t="shared" si="25"/>
        <v>0</v>
      </c>
      <c r="I58" s="66">
        <f t="shared" si="26"/>
        <v>0</v>
      </c>
      <c r="J58" s="66">
        <f t="shared" si="27"/>
        <v>0</v>
      </c>
      <c r="K58" s="66">
        <f t="shared" si="28"/>
        <v>0</v>
      </c>
      <c r="L58" s="66">
        <f t="shared" si="29"/>
        <v>0</v>
      </c>
      <c r="M58" s="66">
        <f t="shared" si="30"/>
        <v>0</v>
      </c>
      <c r="N58" s="66">
        <f t="shared" si="31"/>
        <v>0</v>
      </c>
    </row>
    <row r="59" spans="1:14" s="139" customFormat="1" x14ac:dyDescent="0.3">
      <c r="A59" s="142" t="str">
        <f t="shared" si="18"/>
        <v>Other cost 5</v>
      </c>
      <c r="B59" s="66">
        <f t="shared" si="19"/>
        <v>0</v>
      </c>
      <c r="C59" s="66">
        <f t="shared" si="20"/>
        <v>0</v>
      </c>
      <c r="D59" s="66">
        <f t="shared" si="21"/>
        <v>0</v>
      </c>
      <c r="E59" s="66">
        <f t="shared" si="22"/>
        <v>0</v>
      </c>
      <c r="F59" s="66">
        <f t="shared" si="23"/>
        <v>0</v>
      </c>
      <c r="G59" s="66">
        <f t="shared" si="24"/>
        <v>0</v>
      </c>
      <c r="H59" s="66">
        <f t="shared" si="25"/>
        <v>0</v>
      </c>
      <c r="I59" s="66">
        <f t="shared" si="26"/>
        <v>0</v>
      </c>
      <c r="J59" s="66">
        <f t="shared" si="27"/>
        <v>0</v>
      </c>
      <c r="K59" s="66">
        <f t="shared" si="28"/>
        <v>0</v>
      </c>
      <c r="L59" s="66">
        <f t="shared" si="29"/>
        <v>0</v>
      </c>
      <c r="M59" s="66">
        <f t="shared" si="30"/>
        <v>0</v>
      </c>
      <c r="N59" s="66">
        <f t="shared" si="31"/>
        <v>0</v>
      </c>
    </row>
    <row r="60" spans="1:14" s="139" customFormat="1" x14ac:dyDescent="0.3">
      <c r="A60" s="142" t="str">
        <f t="shared" si="18"/>
        <v>Other cost 6</v>
      </c>
      <c r="B60" s="66">
        <f t="shared" si="19"/>
        <v>0</v>
      </c>
      <c r="C60" s="66">
        <f t="shared" si="20"/>
        <v>0</v>
      </c>
      <c r="D60" s="66">
        <f t="shared" si="21"/>
        <v>0</v>
      </c>
      <c r="E60" s="66">
        <f t="shared" si="22"/>
        <v>0</v>
      </c>
      <c r="F60" s="66">
        <f t="shared" si="23"/>
        <v>0</v>
      </c>
      <c r="G60" s="66">
        <f t="shared" si="24"/>
        <v>0</v>
      </c>
      <c r="H60" s="66">
        <f t="shared" si="25"/>
        <v>0</v>
      </c>
      <c r="I60" s="66">
        <f t="shared" si="26"/>
        <v>0</v>
      </c>
      <c r="J60" s="66">
        <f t="shared" si="27"/>
        <v>0</v>
      </c>
      <c r="K60" s="66">
        <f t="shared" si="28"/>
        <v>0</v>
      </c>
      <c r="L60" s="66">
        <f t="shared" si="29"/>
        <v>0</v>
      </c>
      <c r="M60" s="66">
        <f t="shared" si="30"/>
        <v>0</v>
      </c>
      <c r="N60" s="66">
        <f t="shared" si="31"/>
        <v>0</v>
      </c>
    </row>
    <row r="61" spans="1:14" s="139" customFormat="1" x14ac:dyDescent="0.3">
      <c r="A61" s="142" t="str">
        <f t="shared" si="18"/>
        <v>Other cost 7</v>
      </c>
      <c r="B61" s="66">
        <f t="shared" si="19"/>
        <v>0</v>
      </c>
      <c r="C61" s="66">
        <f t="shared" si="20"/>
        <v>0</v>
      </c>
      <c r="D61" s="66">
        <f t="shared" si="21"/>
        <v>0</v>
      </c>
      <c r="E61" s="66">
        <f t="shared" si="22"/>
        <v>0</v>
      </c>
      <c r="F61" s="66">
        <f t="shared" si="23"/>
        <v>0</v>
      </c>
      <c r="G61" s="66">
        <f t="shared" si="24"/>
        <v>0</v>
      </c>
      <c r="H61" s="66">
        <f t="shared" si="25"/>
        <v>0</v>
      </c>
      <c r="I61" s="66">
        <f t="shared" si="26"/>
        <v>0</v>
      </c>
      <c r="J61" s="66">
        <f t="shared" si="27"/>
        <v>0</v>
      </c>
      <c r="K61" s="66">
        <f t="shared" si="28"/>
        <v>0</v>
      </c>
      <c r="L61" s="66">
        <f t="shared" si="29"/>
        <v>0</v>
      </c>
      <c r="M61" s="66">
        <f t="shared" si="30"/>
        <v>0</v>
      </c>
      <c r="N61" s="66">
        <f t="shared" si="31"/>
        <v>0</v>
      </c>
    </row>
    <row r="62" spans="1:14" s="139" customFormat="1" x14ac:dyDescent="0.3">
      <c r="A62" s="142" t="str">
        <f t="shared" si="18"/>
        <v>Other cost 8</v>
      </c>
      <c r="B62" s="66">
        <f t="shared" si="19"/>
        <v>0</v>
      </c>
      <c r="C62" s="66">
        <f t="shared" si="20"/>
        <v>0</v>
      </c>
      <c r="D62" s="66">
        <f t="shared" si="21"/>
        <v>0</v>
      </c>
      <c r="E62" s="66">
        <f t="shared" si="22"/>
        <v>0</v>
      </c>
      <c r="F62" s="66">
        <f t="shared" si="23"/>
        <v>0</v>
      </c>
      <c r="G62" s="66">
        <f t="shared" si="24"/>
        <v>0</v>
      </c>
      <c r="H62" s="66">
        <f t="shared" si="25"/>
        <v>0</v>
      </c>
      <c r="I62" s="66">
        <f t="shared" si="26"/>
        <v>0</v>
      </c>
      <c r="J62" s="66">
        <f t="shared" si="27"/>
        <v>0</v>
      </c>
      <c r="K62" s="66">
        <f t="shared" si="28"/>
        <v>0</v>
      </c>
      <c r="L62" s="66">
        <f t="shared" si="29"/>
        <v>0</v>
      </c>
      <c r="M62" s="66">
        <f t="shared" si="30"/>
        <v>0</v>
      </c>
      <c r="N62" s="66">
        <f t="shared" si="31"/>
        <v>0</v>
      </c>
    </row>
    <row r="63" spans="1:14" s="139" customFormat="1" x14ac:dyDescent="0.3">
      <c r="A63" s="142" t="str">
        <f t="shared" si="18"/>
        <v>Other cost 9</v>
      </c>
      <c r="B63" s="66">
        <f t="shared" si="19"/>
        <v>0</v>
      </c>
      <c r="C63" s="66">
        <f t="shared" si="20"/>
        <v>0</v>
      </c>
      <c r="D63" s="66">
        <f t="shared" si="21"/>
        <v>0</v>
      </c>
      <c r="E63" s="66">
        <f t="shared" si="22"/>
        <v>0</v>
      </c>
      <c r="F63" s="66">
        <f t="shared" si="23"/>
        <v>0</v>
      </c>
      <c r="G63" s="66">
        <f t="shared" si="24"/>
        <v>0</v>
      </c>
      <c r="H63" s="66">
        <f t="shared" si="25"/>
        <v>0</v>
      </c>
      <c r="I63" s="66">
        <f t="shared" si="26"/>
        <v>0</v>
      </c>
      <c r="J63" s="66">
        <f t="shared" si="27"/>
        <v>0</v>
      </c>
      <c r="K63" s="66">
        <f t="shared" si="28"/>
        <v>0</v>
      </c>
      <c r="L63" s="66">
        <f t="shared" si="29"/>
        <v>0</v>
      </c>
      <c r="M63" s="66">
        <f t="shared" si="30"/>
        <v>0</v>
      </c>
      <c r="N63" s="66">
        <f t="shared" si="31"/>
        <v>0</v>
      </c>
    </row>
    <row r="64" spans="1:14" s="139" customFormat="1" x14ac:dyDescent="0.3">
      <c r="A64" s="142" t="str">
        <f t="shared" si="18"/>
        <v>Other cost 10</v>
      </c>
      <c r="B64" s="66">
        <f t="shared" si="19"/>
        <v>0</v>
      </c>
      <c r="C64" s="66">
        <f t="shared" si="20"/>
        <v>0</v>
      </c>
      <c r="D64" s="66">
        <f t="shared" si="21"/>
        <v>0</v>
      </c>
      <c r="E64" s="66">
        <f t="shared" si="22"/>
        <v>0</v>
      </c>
      <c r="F64" s="66">
        <f t="shared" si="23"/>
        <v>0</v>
      </c>
      <c r="G64" s="66">
        <f t="shared" si="24"/>
        <v>0</v>
      </c>
      <c r="H64" s="66">
        <f t="shared" si="25"/>
        <v>0</v>
      </c>
      <c r="I64" s="66">
        <f t="shared" si="26"/>
        <v>0</v>
      </c>
      <c r="J64" s="66">
        <f t="shared" si="27"/>
        <v>0</v>
      </c>
      <c r="K64" s="66">
        <f t="shared" si="28"/>
        <v>0</v>
      </c>
      <c r="L64" s="66">
        <f t="shared" si="29"/>
        <v>0</v>
      </c>
      <c r="M64" s="66">
        <f t="shared" si="30"/>
        <v>0</v>
      </c>
      <c r="N64" s="66">
        <f t="shared" si="31"/>
        <v>0</v>
      </c>
    </row>
    <row r="65" spans="1:14" s="139" customFormat="1" x14ac:dyDescent="0.3">
      <c r="A65" s="142" t="str">
        <f t="shared" si="18"/>
        <v>Other cost 11</v>
      </c>
      <c r="B65" s="66">
        <f t="shared" si="19"/>
        <v>0</v>
      </c>
      <c r="C65" s="66">
        <f t="shared" si="20"/>
        <v>0</v>
      </c>
      <c r="D65" s="66">
        <f t="shared" si="21"/>
        <v>0</v>
      </c>
      <c r="E65" s="66">
        <f t="shared" si="22"/>
        <v>0</v>
      </c>
      <c r="F65" s="66">
        <f t="shared" si="23"/>
        <v>0</v>
      </c>
      <c r="G65" s="66">
        <f t="shared" si="24"/>
        <v>0</v>
      </c>
      <c r="H65" s="66">
        <f t="shared" si="25"/>
        <v>0</v>
      </c>
      <c r="I65" s="66">
        <f t="shared" si="26"/>
        <v>0</v>
      </c>
      <c r="J65" s="66">
        <f t="shared" si="27"/>
        <v>0</v>
      </c>
      <c r="K65" s="66">
        <f t="shared" si="28"/>
        <v>0</v>
      </c>
      <c r="L65" s="66">
        <f t="shared" si="29"/>
        <v>0</v>
      </c>
      <c r="M65" s="66">
        <f t="shared" si="30"/>
        <v>0</v>
      </c>
      <c r="N65" s="66">
        <f t="shared" si="31"/>
        <v>0</v>
      </c>
    </row>
    <row r="66" spans="1:14" s="139" customFormat="1" x14ac:dyDescent="0.3">
      <c r="A66" s="122" t="s">
        <v>207</v>
      </c>
      <c r="B66" s="66">
        <f t="shared" ref="B66:N66" si="32">SUM(B55:B65)</f>
        <v>0</v>
      </c>
      <c r="C66" s="66">
        <f t="shared" si="32"/>
        <v>0</v>
      </c>
      <c r="D66" s="66">
        <f t="shared" si="32"/>
        <v>0</v>
      </c>
      <c r="E66" s="66">
        <f t="shared" si="32"/>
        <v>0</v>
      </c>
      <c r="F66" s="66">
        <f t="shared" si="32"/>
        <v>0</v>
      </c>
      <c r="G66" s="66">
        <f t="shared" si="32"/>
        <v>0</v>
      </c>
      <c r="H66" s="66">
        <f t="shared" si="32"/>
        <v>0</v>
      </c>
      <c r="I66" s="66">
        <f t="shared" si="32"/>
        <v>0</v>
      </c>
      <c r="J66" s="66">
        <f t="shared" si="32"/>
        <v>0</v>
      </c>
      <c r="K66" s="66">
        <f t="shared" si="32"/>
        <v>0</v>
      </c>
      <c r="L66" s="66">
        <f t="shared" si="32"/>
        <v>0</v>
      </c>
      <c r="M66" s="66">
        <f t="shared" si="32"/>
        <v>0</v>
      </c>
      <c r="N66" s="66">
        <f t="shared" si="32"/>
        <v>0</v>
      </c>
    </row>
    <row r="67" spans="1:14" x14ac:dyDescent="0.3">
      <c r="A67" s="116" t="s">
        <v>135</v>
      </c>
      <c r="B67" s="116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</row>
    <row r="68" spans="1:14" x14ac:dyDescent="0.3">
      <c r="A68" s="65">
        <f>IF(Travel!C329&gt;0,A14,0)</f>
        <v>0</v>
      </c>
      <c r="B68" s="65">
        <f>IF(Travel!C329&gt;0,Travel!C329,0)</f>
        <v>0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</row>
    <row r="69" spans="1:14" x14ac:dyDescent="0.3">
      <c r="A69" s="65" t="str">
        <f>IF(Travel!D329&gt;0,A15,"N/A")</f>
        <v>N/A</v>
      </c>
      <c r="B69" s="65">
        <f>IF(Travel!D329&gt;0,Travel!D329,0)</f>
        <v>0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</row>
    <row r="70" spans="1:14" x14ac:dyDescent="0.3">
      <c r="A70" s="65" t="str">
        <f>IF(Travel!E329&gt;0,A16,"N/A")</f>
        <v>N/A</v>
      </c>
      <c r="B70" s="65">
        <f>IF(Travel!E329&gt;0,Travel!E329,0)</f>
        <v>0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1:14" x14ac:dyDescent="0.3">
      <c r="A71" s="65" t="str">
        <f>IF(Travel!F329&gt;0,A17,"N/A")</f>
        <v>N/A</v>
      </c>
      <c r="B71" s="65">
        <f>IF(Travel!F329&gt;0,Travel!F329,0)</f>
        <v>0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</row>
    <row r="72" spans="1:14" x14ac:dyDescent="0.3">
      <c r="A72" s="65" t="str">
        <f>IF(Travel!G329&gt;0,A18,"N/A")</f>
        <v>N/A</v>
      </c>
      <c r="B72" s="65">
        <f>IF(Travel!G329&gt;0,Travel!F329,0)</f>
        <v>0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</row>
    <row r="73" spans="1:14" x14ac:dyDescent="0.3">
      <c r="A73" s="65" t="str">
        <f>IF(Travel!H329&gt;0,A19,"N/A")</f>
        <v>N/A</v>
      </c>
      <c r="B73" s="65">
        <f>IF(Travel!H329&gt;0,Travel!H329,0)</f>
        <v>0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1:14" x14ac:dyDescent="0.3">
      <c r="A74" s="65" t="str">
        <f>IF(Travel!I329&gt;0,A20,"N/A")</f>
        <v>N/A</v>
      </c>
      <c r="B74" s="65">
        <f>IF(Travel!I329&gt;0,Travel!I329,0)</f>
        <v>0</v>
      </c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</row>
    <row r="75" spans="1:14" x14ac:dyDescent="0.3">
      <c r="A75" s="65" t="str">
        <f>IF(Travel!J329&gt;0,A21,"N/A")</f>
        <v>N/A</v>
      </c>
      <c r="B75" s="65">
        <f>IF(Travel!J329&gt;0,Travel!J329,0)</f>
        <v>0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</row>
    <row r="76" spans="1:14" x14ac:dyDescent="0.3">
      <c r="A76" s="65" t="str">
        <f>IF(Travel!K329&gt;0,A22,"N/A")</f>
        <v>N/A</v>
      </c>
      <c r="B76" s="65">
        <f>IF(Travel!K329&gt;0,Travel!K329,0)</f>
        <v>0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</row>
    <row r="77" spans="1:14" x14ac:dyDescent="0.3">
      <c r="A77" s="65" t="str">
        <f>IF(Travel!L329&gt;0,A23,"N/A")</f>
        <v>N/A</v>
      </c>
      <c r="B77" s="65">
        <f>IF(Travel!L329&gt;0,Travel!L329,0)</f>
        <v>0</v>
      </c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</row>
    <row r="78" spans="1:14" x14ac:dyDescent="0.3">
      <c r="A78" s="65" t="str">
        <f>IF(Travel!M329&gt;0,A24,"N/A")</f>
        <v>N/A</v>
      </c>
      <c r="B78" s="65">
        <f>IF(Travel!M329&gt;0,Travel!M329,0)</f>
        <v>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</row>
    <row r="79" spans="1:14" x14ac:dyDescent="0.3">
      <c r="A79" s="65" t="str">
        <f>IF(Travel!N329&gt;0,A25,"N/A")</f>
        <v>N/A</v>
      </c>
      <c r="B79" s="65">
        <f>IF(Travel!N329&gt;0,Travel!N329,0)</f>
        <v>0</v>
      </c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</row>
    <row r="80" spans="1:14" x14ac:dyDescent="0.3">
      <c r="A80" s="117" t="s">
        <v>9</v>
      </c>
      <c r="B80" s="126">
        <f>SUM(B68:B79)</f>
        <v>0</v>
      </c>
    </row>
  </sheetData>
  <sheetProtection sheet="1" selectLockedCells="1"/>
  <mergeCells count="3">
    <mergeCell ref="A27:N27"/>
    <mergeCell ref="A53:N53"/>
    <mergeCell ref="A13:H13"/>
  </mergeCells>
  <dataValidations count="3">
    <dataValidation type="whole" allowBlank="1" showInputMessage="1" showErrorMessage="1" errorTitle="Error!" error="Must enter one number between 1 and 12" promptTitle="Task number?" prompt="Enter number between 1 and 12" sqref="B2:B12" xr:uid="{00000000-0002-0000-0600-000000000000}">
      <formula1>1</formula1>
      <formula2>12</formula2>
    </dataValidation>
    <dataValidation type="list" showInputMessage="1" showErrorMessage="1" errorTitle="Error!" error="Must select either Y or N" promptTitle="Siren-Related Cost?" prompt="Select Y for YES or N for NO" sqref="C2:C12" xr:uid="{00000000-0002-0000-0600-000001000000}">
      <formula1>$H$25:$H$26</formula1>
    </dataValidation>
    <dataValidation type="list" showInputMessage="1" showErrorMessage="1" errorTitle="Error!" error="Must select either Y or N" promptTitle="Siren-Related Cost?" prompt="Select Y for YES or N for NO" sqref="D2:D12" xr:uid="{00000000-0002-0000-0600-000002000000}">
      <formula1>$H$24:$H$25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2"/>
  <sheetViews>
    <sheetView workbookViewId="0">
      <selection sqref="A1:F1"/>
    </sheetView>
  </sheetViews>
  <sheetFormatPr defaultRowHeight="14.4" x14ac:dyDescent="0.3"/>
  <cols>
    <col min="1" max="1" width="21" customWidth="1"/>
    <col min="2" max="2" width="21.33203125" customWidth="1"/>
    <col min="3" max="3" width="21" customWidth="1"/>
    <col min="4" max="4" width="18.44140625" customWidth="1"/>
    <col min="5" max="5" width="15.88671875" customWidth="1"/>
    <col min="6" max="6" width="18" customWidth="1"/>
    <col min="7" max="7" width="14" customWidth="1"/>
    <col min="8" max="8" width="14.5546875" customWidth="1"/>
    <col min="9" max="9" width="14.109375" customWidth="1"/>
    <col min="10" max="10" width="14.44140625" customWidth="1"/>
    <col min="11" max="11" width="14" customWidth="1"/>
    <col min="12" max="13" width="14.5546875" customWidth="1"/>
    <col min="14" max="14" width="15.44140625" customWidth="1"/>
  </cols>
  <sheetData>
    <row r="1" spans="1:14" ht="14.55" x14ac:dyDescent="0.4">
      <c r="A1" s="173" t="s">
        <v>111</v>
      </c>
      <c r="B1" s="174"/>
      <c r="C1" s="174"/>
      <c r="D1" s="174"/>
      <c r="E1" s="174"/>
      <c r="F1" s="174"/>
    </row>
    <row r="2" spans="1:14" ht="14.55" x14ac:dyDescent="0.4">
      <c r="A2" s="6" t="s">
        <v>74</v>
      </c>
      <c r="B2" s="25">
        <f>Info!B13</f>
        <v>0.15</v>
      </c>
      <c r="C2" s="6"/>
      <c r="D2" s="6"/>
      <c r="E2" s="6"/>
      <c r="F2" s="6"/>
    </row>
    <row r="3" spans="1:14" ht="14.55" x14ac:dyDescent="0.4">
      <c r="A3" s="176" t="s">
        <v>87</v>
      </c>
      <c r="B3" s="176"/>
      <c r="C3" s="176"/>
      <c r="D3" s="176"/>
      <c r="E3" s="176"/>
      <c r="F3" s="176"/>
    </row>
    <row r="4" spans="1:14" ht="43.8" x14ac:dyDescent="0.4">
      <c r="A4" s="6"/>
      <c r="B4" s="10" t="s">
        <v>89</v>
      </c>
      <c r="C4" s="11" t="s">
        <v>88</v>
      </c>
      <c r="D4" s="11" t="s">
        <v>83</v>
      </c>
      <c r="E4" s="11" t="s">
        <v>84</v>
      </c>
      <c r="F4" s="11" t="s">
        <v>82</v>
      </c>
    </row>
    <row r="5" spans="1:14" ht="14.55" x14ac:dyDescent="0.4">
      <c r="A5" s="6" t="s">
        <v>75</v>
      </c>
      <c r="B5" s="23" t="str">
        <f>Info!B18</f>
        <v>NO</v>
      </c>
      <c r="C5" s="123"/>
      <c r="D5" s="8">
        <f>'Personnel and Fringe'!B49</f>
        <v>0</v>
      </c>
      <c r="E5" s="8">
        <f>IF(B5="YES", D5,0)</f>
        <v>0</v>
      </c>
      <c r="F5" s="8">
        <f t="shared" ref="F5:F13" si="0">$B$2*E5</f>
        <v>0</v>
      </c>
    </row>
    <row r="6" spans="1:14" ht="14.55" x14ac:dyDescent="0.4">
      <c r="A6" s="6" t="s">
        <v>76</v>
      </c>
      <c r="B6" s="23" t="str">
        <f>Info!B19</f>
        <v>NO</v>
      </c>
      <c r="C6" s="123"/>
      <c r="D6" s="8">
        <f>'Personnel and Fringe'!B77</f>
        <v>0</v>
      </c>
      <c r="E6" s="8">
        <f t="shared" ref="E6:E13" si="1">IF(B6="YES", D6,0)</f>
        <v>0</v>
      </c>
      <c r="F6" s="8">
        <f t="shared" si="0"/>
        <v>0</v>
      </c>
    </row>
    <row r="7" spans="1:14" ht="14.55" x14ac:dyDescent="0.4">
      <c r="A7" s="6" t="s">
        <v>77</v>
      </c>
      <c r="B7" s="23" t="str">
        <f>Info!B20</f>
        <v>NO</v>
      </c>
      <c r="C7" s="123"/>
      <c r="D7" s="8">
        <f>Travel!B164</f>
        <v>0</v>
      </c>
      <c r="E7" s="8">
        <f t="shared" si="1"/>
        <v>0</v>
      </c>
      <c r="F7" s="8">
        <f t="shared" si="0"/>
        <v>0</v>
      </c>
    </row>
    <row r="8" spans="1:14" ht="14.55" x14ac:dyDescent="0.4">
      <c r="A8" s="6" t="s">
        <v>78</v>
      </c>
      <c r="B8" s="23" t="str">
        <f>Info!B21</f>
        <v>NO</v>
      </c>
      <c r="C8" s="123"/>
      <c r="D8" s="8">
        <f>Equipment!B26</f>
        <v>0</v>
      </c>
      <c r="E8" s="8">
        <f t="shared" si="1"/>
        <v>0</v>
      </c>
      <c r="F8" s="8">
        <f t="shared" si="0"/>
        <v>0</v>
      </c>
    </row>
    <row r="9" spans="1:14" ht="14.55" x14ac:dyDescent="0.4">
      <c r="A9" s="6" t="s">
        <v>79</v>
      </c>
      <c r="B9" s="23" t="str">
        <f>Info!B22</f>
        <v>NO</v>
      </c>
      <c r="C9" s="123"/>
      <c r="D9" s="8">
        <f>Supplies!A53</f>
        <v>0</v>
      </c>
      <c r="E9" s="8">
        <f t="shared" si="1"/>
        <v>0</v>
      </c>
      <c r="F9" s="8">
        <f t="shared" si="0"/>
        <v>0</v>
      </c>
    </row>
    <row r="10" spans="1:14" ht="14.55" x14ac:dyDescent="0.4">
      <c r="A10" s="6" t="s">
        <v>80</v>
      </c>
      <c r="B10" s="23" t="str">
        <f>Info!B23</f>
        <v>NO</v>
      </c>
      <c r="C10" s="8">
        <f>Info!D23</f>
        <v>25000</v>
      </c>
      <c r="D10" s="8">
        <f>Contractual!B26</f>
        <v>0</v>
      </c>
      <c r="E10" s="8">
        <f>Contractual!$B$40</f>
        <v>0</v>
      </c>
      <c r="F10" s="8">
        <f t="shared" si="0"/>
        <v>0</v>
      </c>
    </row>
    <row r="11" spans="1:14" s="27" customFormat="1" ht="14.55" x14ac:dyDescent="0.4">
      <c r="A11" s="6" t="s">
        <v>120</v>
      </c>
      <c r="B11" s="28" t="str">
        <f>Info!B24</f>
        <v>NO</v>
      </c>
      <c r="C11" s="8">
        <f>Info!D24</f>
        <v>25000</v>
      </c>
      <c r="D11" s="8">
        <f>TotalSubawards!J6</f>
        <v>0</v>
      </c>
      <c r="E11" s="8">
        <f>TotalSubawards!$B$19</f>
        <v>6.0000000000000001E-3</v>
      </c>
      <c r="F11" s="8">
        <f t="shared" si="0"/>
        <v>8.9999999999999998E-4</v>
      </c>
    </row>
    <row r="12" spans="1:14" s="39" customFormat="1" ht="14.55" x14ac:dyDescent="0.4">
      <c r="A12" s="40" t="s">
        <v>217</v>
      </c>
      <c r="B12" s="140" t="s">
        <v>126</v>
      </c>
      <c r="C12" s="123"/>
      <c r="D12" s="8">
        <f>OtherDirect!B66</f>
        <v>0</v>
      </c>
      <c r="E12" s="8">
        <f>IF(B12="YES", D12,0)</f>
        <v>0</v>
      </c>
      <c r="F12" s="8">
        <f t="shared" si="0"/>
        <v>0</v>
      </c>
    </row>
    <row r="13" spans="1:14" ht="14.55" x14ac:dyDescent="0.4">
      <c r="A13" s="6" t="s">
        <v>211</v>
      </c>
      <c r="B13" s="23" t="str">
        <f>Info!B25</f>
        <v>NO</v>
      </c>
      <c r="C13" s="123"/>
      <c r="D13" s="8">
        <f>OtherDirect!B52</f>
        <v>0</v>
      </c>
      <c r="E13" s="8">
        <f t="shared" si="1"/>
        <v>0</v>
      </c>
      <c r="F13" s="8">
        <f t="shared" si="0"/>
        <v>0</v>
      </c>
    </row>
    <row r="14" spans="1:14" ht="14.55" x14ac:dyDescent="0.4">
      <c r="A14" s="6"/>
      <c r="B14" s="6"/>
      <c r="C14" s="6"/>
      <c r="D14" s="6"/>
      <c r="E14" s="6"/>
      <c r="F14" s="8"/>
    </row>
    <row r="15" spans="1:14" ht="14.55" x14ac:dyDescent="0.4">
      <c r="A15" s="6"/>
      <c r="B15" s="6"/>
      <c r="C15" s="6"/>
      <c r="D15" s="6"/>
      <c r="E15" s="6" t="s">
        <v>9</v>
      </c>
      <c r="F15" s="8">
        <f>SUM(F5:F14)</f>
        <v>8.9999999999999998E-4</v>
      </c>
    </row>
    <row r="16" spans="1:14" ht="14.55" x14ac:dyDescent="0.4">
      <c r="A16" s="173" t="s">
        <v>117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</row>
    <row r="17" spans="1:14" ht="14.55" x14ac:dyDescent="0.4">
      <c r="A17" s="6" t="s">
        <v>116</v>
      </c>
      <c r="B17" s="24" t="s">
        <v>11</v>
      </c>
      <c r="C17" s="24" t="s">
        <v>12</v>
      </c>
      <c r="D17" s="24" t="s">
        <v>13</v>
      </c>
      <c r="E17" s="24" t="s">
        <v>14</v>
      </c>
      <c r="F17" s="24" t="s">
        <v>15</v>
      </c>
      <c r="G17" s="24" t="s">
        <v>16</v>
      </c>
      <c r="H17" s="24" t="s">
        <v>17</v>
      </c>
      <c r="I17" s="24" t="s">
        <v>18</v>
      </c>
      <c r="J17" s="24" t="s">
        <v>19</v>
      </c>
      <c r="K17" s="24" t="s">
        <v>20</v>
      </c>
      <c r="L17" s="24" t="s">
        <v>21</v>
      </c>
      <c r="M17" s="24" t="s">
        <v>22</v>
      </c>
      <c r="N17" s="24" t="s">
        <v>9</v>
      </c>
    </row>
    <row r="18" spans="1:14" ht="14.55" x14ac:dyDescent="0.4">
      <c r="A18" s="6" t="s">
        <v>75</v>
      </c>
      <c r="B18" s="8">
        <f>IF($B$5="YES",'Personnel and Fringe'!C49*$B$2,0)</f>
        <v>0</v>
      </c>
      <c r="C18" s="8">
        <f>IF($B$5="YES",'Personnel and Fringe'!D49*$B$2,0)</f>
        <v>0</v>
      </c>
      <c r="D18" s="8">
        <f>IF($B$5="YES",'Personnel and Fringe'!E49*$B$2,0)</f>
        <v>0</v>
      </c>
      <c r="E18" s="8">
        <f>IF($B$5="YES",'Personnel and Fringe'!F49*$B$2,0)</f>
        <v>0</v>
      </c>
      <c r="F18" s="8">
        <f>IF($B$5="YES",'Personnel and Fringe'!G49*$B$2,0)</f>
        <v>0</v>
      </c>
      <c r="G18" s="8">
        <f>IF($B$5="YES",'Personnel and Fringe'!H49*$B$2,0)</f>
        <v>0</v>
      </c>
      <c r="H18" s="8">
        <f>IF($B$5="YES",'Personnel and Fringe'!I49*$B$2,0)</f>
        <v>0</v>
      </c>
      <c r="I18" s="8">
        <f>IF($B$5="YES",'Personnel and Fringe'!J49*$B$2,0)</f>
        <v>0</v>
      </c>
      <c r="J18" s="8">
        <f>IF($B$5="YES",'Personnel and Fringe'!K49*$B$2,0)</f>
        <v>0</v>
      </c>
      <c r="K18" s="8">
        <f>IF($B$5="YES",'Personnel and Fringe'!L49*$B$2,0)</f>
        <v>0</v>
      </c>
      <c r="L18" s="8">
        <f>IF($B$5="YES",'Personnel and Fringe'!M49*$B$2,0)</f>
        <v>0</v>
      </c>
      <c r="M18" s="8">
        <f>IF($B$5="YES",'Personnel and Fringe'!N49*$B$2,0)</f>
        <v>0</v>
      </c>
      <c r="N18" s="8">
        <f t="shared" ref="N18:N26" si="2">SUM(B18:M18)</f>
        <v>0</v>
      </c>
    </row>
    <row r="19" spans="1:14" ht="14.55" x14ac:dyDescent="0.4">
      <c r="A19" s="6" t="s">
        <v>76</v>
      </c>
      <c r="B19" s="8">
        <f>IF($B$6="YES",'Personnel and Fringe'!C77*$B$2,0)</f>
        <v>0</v>
      </c>
      <c r="C19" s="8">
        <f>IF($B$6="YES",'Personnel and Fringe'!D77*$B$2,0)</f>
        <v>0</v>
      </c>
      <c r="D19" s="8">
        <f>IF($B$6="YES",'Personnel and Fringe'!E77*$B$2,0)</f>
        <v>0</v>
      </c>
      <c r="E19" s="8">
        <f>IF($B$6="YES",'Personnel and Fringe'!F77*$B$2,0)</f>
        <v>0</v>
      </c>
      <c r="F19" s="8">
        <f>IF($B$6="YES",'Personnel and Fringe'!G77*$B$2,0)</f>
        <v>0</v>
      </c>
      <c r="G19" s="8">
        <f>IF($B$6="YES",'Personnel and Fringe'!H77*$B$2,0)</f>
        <v>0</v>
      </c>
      <c r="H19" s="8">
        <f>IF($B$6="YES",'Personnel and Fringe'!I77*$B$2,0)</f>
        <v>0</v>
      </c>
      <c r="I19" s="8">
        <f>IF($B$6="YES",'Personnel and Fringe'!J77*$B$2,0)</f>
        <v>0</v>
      </c>
      <c r="J19" s="8">
        <f>IF($B$6="YES",'Personnel and Fringe'!K77*$B$2,0)</f>
        <v>0</v>
      </c>
      <c r="K19" s="8">
        <f>IF($B$6="YES",'Personnel and Fringe'!L77*$B$2,0)</f>
        <v>0</v>
      </c>
      <c r="L19" s="8">
        <f>IF($B$6="YES",'Personnel and Fringe'!M77*$B$2,0)</f>
        <v>0</v>
      </c>
      <c r="M19" s="8">
        <f>IF($B$6="YES",'Personnel and Fringe'!N77*$B$2,0)</f>
        <v>0</v>
      </c>
      <c r="N19" s="8">
        <f t="shared" si="2"/>
        <v>0</v>
      </c>
    </row>
    <row r="20" spans="1:14" ht="14.55" x14ac:dyDescent="0.4">
      <c r="A20" s="6" t="s">
        <v>77</v>
      </c>
      <c r="B20" s="8">
        <f>IF($B$7="YES",Travel!C164*$B$2,0)</f>
        <v>0</v>
      </c>
      <c r="C20" s="8">
        <f>IF($B$7="YES",Travel!D164*$B$2,0)</f>
        <v>0</v>
      </c>
      <c r="D20" s="8">
        <f>IF($B$7="YES",Travel!E164*$B$2,0)</f>
        <v>0</v>
      </c>
      <c r="E20" s="8">
        <f>IF($B$7="YES",Travel!F164*$B$2,0)</f>
        <v>0</v>
      </c>
      <c r="F20" s="8">
        <f>IF($B$7="YES",Travel!G164*$B$2,0)</f>
        <v>0</v>
      </c>
      <c r="G20" s="8">
        <f>IF($B$7="YES",Travel!H164*$B$2,0)</f>
        <v>0</v>
      </c>
      <c r="H20" s="8">
        <f>IF($B$7="YES",Travel!I164*$B$2,0)</f>
        <v>0</v>
      </c>
      <c r="I20" s="8">
        <f>IF($B$7="YES",Travel!J164*$B$2,0)</f>
        <v>0</v>
      </c>
      <c r="J20" s="8">
        <f>IF($B$7="YES",Travel!K164*$B$2,0)</f>
        <v>0</v>
      </c>
      <c r="K20" s="8">
        <f>IF($B$7="YES",Travel!L164*$B$2,0)</f>
        <v>0</v>
      </c>
      <c r="L20" s="8">
        <f>IF($B$7="YES",Travel!M164*$B$2,0)</f>
        <v>0</v>
      </c>
      <c r="M20" s="8">
        <f>IF($B$7="YES",Travel!N164*$B$2,0)</f>
        <v>0</v>
      </c>
      <c r="N20" s="8">
        <f t="shared" si="2"/>
        <v>0</v>
      </c>
    </row>
    <row r="21" spans="1:14" ht="14.55" x14ac:dyDescent="0.4">
      <c r="A21" s="6" t="s">
        <v>78</v>
      </c>
      <c r="B21" s="8">
        <f>IF($B$8="YES",Equipment!C26*$B$2,0)</f>
        <v>0</v>
      </c>
      <c r="C21" s="8">
        <f>IF($B$8="YES",Equipment!D26*$B$2,0)</f>
        <v>0</v>
      </c>
      <c r="D21" s="8">
        <f>IF($B$8="YES",Equipment!E26*$B$2,0)</f>
        <v>0</v>
      </c>
      <c r="E21" s="8">
        <f>IF($B$8="YES",Equipment!F26*$B$2,0)</f>
        <v>0</v>
      </c>
      <c r="F21" s="8">
        <f>IF($B$8="YES",Equipment!G26*$B$2,0)</f>
        <v>0</v>
      </c>
      <c r="G21" s="8">
        <f>IF($B$8="YES",Equipment!H26*$B$2,0)</f>
        <v>0</v>
      </c>
      <c r="H21" s="8">
        <f>IF($B$8="YES",Equipment!I26*$B$2,0)</f>
        <v>0</v>
      </c>
      <c r="I21" s="8">
        <f>IF($B$8="YES",Equipment!J26*$B$2,0)</f>
        <v>0</v>
      </c>
      <c r="J21" s="8">
        <f>IF($B$8="YES",Equipment!K26*$B$2,0)</f>
        <v>0</v>
      </c>
      <c r="K21" s="8">
        <f>IF($B$8="YES",Equipment!L26*$B$2,0)</f>
        <v>0</v>
      </c>
      <c r="L21" s="8">
        <f>IF($B$8="YES",Equipment!M26*$B$2,0)</f>
        <v>0</v>
      </c>
      <c r="M21" s="8">
        <f>IF($B$8="YES",Equipment!N26*$B$2,0)</f>
        <v>0</v>
      </c>
      <c r="N21" s="8">
        <f t="shared" si="2"/>
        <v>0</v>
      </c>
    </row>
    <row r="22" spans="1:14" ht="14.55" x14ac:dyDescent="0.4">
      <c r="A22" s="6" t="s">
        <v>79</v>
      </c>
      <c r="B22" s="8">
        <f>IF($B$9="YES",Supplies!B53*$B$2,0)</f>
        <v>0</v>
      </c>
      <c r="C22" s="8">
        <f>IF($B$9="YES",Supplies!C53*$B$2,0)</f>
        <v>0</v>
      </c>
      <c r="D22" s="8">
        <f>IF($B$9="YES",Supplies!D53*$B$2,0)</f>
        <v>0</v>
      </c>
      <c r="E22" s="8">
        <f>IF($B$9="YES",Supplies!E53*$B$2,0)</f>
        <v>0</v>
      </c>
      <c r="F22" s="8">
        <f>IF($B$9="YES",Supplies!F53*$B$2,0)</f>
        <v>0</v>
      </c>
      <c r="G22" s="8">
        <f>IF($B$9="YES",Supplies!G53*$B$2,0)</f>
        <v>0</v>
      </c>
      <c r="H22" s="8">
        <f>IF($B$9="YES",Supplies!H53*$B$2,0)</f>
        <v>0</v>
      </c>
      <c r="I22" s="8">
        <f>IF($B$9="YES",Supplies!I53*$B$2,0)</f>
        <v>0</v>
      </c>
      <c r="J22" s="8">
        <f>IF($B$9="YES",Supplies!J53*$B$2,0)</f>
        <v>0</v>
      </c>
      <c r="K22" s="8">
        <f>IF($B$9="YES",Supplies!K53*$B$2,0)</f>
        <v>0</v>
      </c>
      <c r="L22" s="8">
        <f>IF($B$9="YES",Supplies!L53*$B$2,0)</f>
        <v>0</v>
      </c>
      <c r="M22" s="8">
        <f>IF($B$9="YES",Supplies!M53*$B$2,0)</f>
        <v>0</v>
      </c>
      <c r="N22" s="8">
        <f t="shared" si="2"/>
        <v>0</v>
      </c>
    </row>
    <row r="23" spans="1:14" x14ac:dyDescent="0.3">
      <c r="A23" s="6" t="s">
        <v>80</v>
      </c>
      <c r="B23" s="8">
        <f>IF($B$10="YES",Contractual!C40*$B$2,0)</f>
        <v>0</v>
      </c>
      <c r="C23" s="8">
        <f>IF($B$10="YES",Contractual!D40*$B$2,0)</f>
        <v>0</v>
      </c>
      <c r="D23" s="8">
        <f>IF($B$10="YES",Contractual!E40*$B$2,0)</f>
        <v>0</v>
      </c>
      <c r="E23" s="8">
        <f>IF($B$10="YES",Contractual!F40*$B$2,0)</f>
        <v>0</v>
      </c>
      <c r="F23" s="8">
        <f>IF($B$10="YES",Contractual!G40*$B$2,0)</f>
        <v>0</v>
      </c>
      <c r="G23" s="8">
        <f>IF($B$10="YES",Contractual!H40*$B$2,0)</f>
        <v>0</v>
      </c>
      <c r="H23" s="8">
        <f>IF($B$10="YES",Contractual!I40*$B$2,0)</f>
        <v>0</v>
      </c>
      <c r="I23" s="8">
        <f>IF($B$10="YES",Contractual!J40*$B$2,0)</f>
        <v>0</v>
      </c>
      <c r="J23" s="8">
        <f>IF($B$10="YES",Contractual!K40*$B$2,0)</f>
        <v>0</v>
      </c>
      <c r="K23" s="8">
        <f>IF($B$10="YES",Contractual!L40*$B$2,0)</f>
        <v>0</v>
      </c>
      <c r="L23" s="8">
        <f>IF($B$10="YES",Contractual!M40*$B$2,0)</f>
        <v>0</v>
      </c>
      <c r="M23" s="8">
        <f>IF($B$10="YES",Contractual!N40*$B$2,0)</f>
        <v>0</v>
      </c>
      <c r="N23" s="8">
        <f t="shared" si="2"/>
        <v>0</v>
      </c>
    </row>
    <row r="24" spans="1:14" s="27" customFormat="1" x14ac:dyDescent="0.3">
      <c r="A24" s="6" t="s">
        <v>119</v>
      </c>
      <c r="B24" s="8">
        <f>IF($B$11="YES",TotalSubawards!C19,0)</f>
        <v>0</v>
      </c>
      <c r="C24" s="8">
        <f>IF($B$11="YES",TotalSubawards!D19,0)</f>
        <v>0</v>
      </c>
      <c r="D24" s="8">
        <f>IF($B$11="YES",TotalSubawards!E19,0)</f>
        <v>0</v>
      </c>
      <c r="E24" s="8">
        <f>IF($B$11="YES",TotalSubawards!F19,0)</f>
        <v>0</v>
      </c>
      <c r="F24" s="8">
        <f>IF($B$11="YES",TotalSubawards!G19,0)</f>
        <v>0</v>
      </c>
      <c r="G24" s="8">
        <f>IF($B$11="YES",TotalSubawards!H19,0)</f>
        <v>0</v>
      </c>
      <c r="H24" s="8">
        <f>IF($B$11="YES",TotalSubawards!I19,0)</f>
        <v>0</v>
      </c>
      <c r="I24" s="8">
        <f>IF($B$11="YES",TotalSubawards!J19,0)</f>
        <v>0</v>
      </c>
      <c r="J24" s="8">
        <f>IF($B$11="YES",TotalSubawards!K19,0)</f>
        <v>0</v>
      </c>
      <c r="K24" s="8">
        <f>IF($B$11="YES",TotalSubawards!L19,0)</f>
        <v>0</v>
      </c>
      <c r="L24" s="8">
        <f>IF($B$11="YES",TotalSubawards!M19,0)</f>
        <v>0</v>
      </c>
      <c r="M24" s="8">
        <f>IF($B$11="YES",TotalSubawards!N19,0)</f>
        <v>0</v>
      </c>
      <c r="N24" s="8">
        <f t="shared" si="2"/>
        <v>0</v>
      </c>
    </row>
    <row r="25" spans="1:14" x14ac:dyDescent="0.3">
      <c r="A25" s="6" t="s">
        <v>81</v>
      </c>
      <c r="B25" s="8">
        <f>IF($B$13="YES",OtherDirect!C52*$B$2,0)</f>
        <v>0</v>
      </c>
      <c r="C25" s="8">
        <f>IF($B$13="YES",OtherDirect!D52*$B$2,0)</f>
        <v>0</v>
      </c>
      <c r="D25" s="8">
        <f>IF($B$13="YES",OtherDirect!E52*$B$2,0)</f>
        <v>0</v>
      </c>
      <c r="E25" s="8">
        <f>IF($B$13="YES",OtherDirect!F52*$B$2,0)</f>
        <v>0</v>
      </c>
      <c r="F25" s="8">
        <f>IF($B$13="YES",OtherDirect!G52*$B$2,0)</f>
        <v>0</v>
      </c>
      <c r="G25" s="8">
        <f>IF($B$13="YES",OtherDirect!H52*$B$2,0)</f>
        <v>0</v>
      </c>
      <c r="H25" s="8">
        <f>IF($B$13="YES",OtherDirect!I52*$B$2,0)</f>
        <v>0</v>
      </c>
      <c r="I25" s="8">
        <f>IF($B$13="YES",OtherDirect!J52*$B$2,0)</f>
        <v>0</v>
      </c>
      <c r="J25" s="8">
        <f>IF($B$13="YES",OtherDirect!K52*$B$2,0)</f>
        <v>0</v>
      </c>
      <c r="K25" s="8">
        <f>IF($B$13="YES",OtherDirect!L52*$B$2,0)</f>
        <v>0</v>
      </c>
      <c r="L25" s="8">
        <f>IF($B$13="YES",OtherDirect!M52*$B$2,0)</f>
        <v>0</v>
      </c>
      <c r="M25" s="8">
        <f>IF($B$13="YES",OtherDirect!N52*$B$2,0)</f>
        <v>0</v>
      </c>
      <c r="N25" s="8">
        <f t="shared" si="2"/>
        <v>0</v>
      </c>
    </row>
    <row r="26" spans="1:14" x14ac:dyDescent="0.3">
      <c r="A26" s="6" t="s">
        <v>118</v>
      </c>
      <c r="B26" s="7">
        <f>SUM(B18:B25)</f>
        <v>0</v>
      </c>
      <c r="C26" s="7">
        <f t="shared" ref="C26:M26" si="3">SUM(C18:C25)</f>
        <v>0</v>
      </c>
      <c r="D26" s="7">
        <f t="shared" si="3"/>
        <v>0</v>
      </c>
      <c r="E26" s="7">
        <f t="shared" si="3"/>
        <v>0</v>
      </c>
      <c r="F26" s="7">
        <f t="shared" si="3"/>
        <v>0</v>
      </c>
      <c r="G26" s="7">
        <f t="shared" si="3"/>
        <v>0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 t="shared" si="3"/>
        <v>0</v>
      </c>
      <c r="N26" s="8">
        <f t="shared" si="2"/>
        <v>0</v>
      </c>
    </row>
    <row r="27" spans="1:14" s="37" customFormat="1" x14ac:dyDescent="0.3"/>
    <row r="28" spans="1:14" s="37" customFormat="1" x14ac:dyDescent="0.3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</row>
    <row r="29" spans="1:14" s="37" customFormat="1" x14ac:dyDescent="0.3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4" s="37" customFormat="1" x14ac:dyDescent="0.3">
      <c r="B30" s="48"/>
      <c r="C30" s="49"/>
    </row>
    <row r="31" spans="1:14" s="37" customFormat="1" x14ac:dyDescent="0.3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38"/>
    </row>
    <row r="32" spans="1:14" s="37" customFormat="1" x14ac:dyDescent="0.3"/>
  </sheetData>
  <sheetProtection selectLockedCells="1"/>
  <mergeCells count="4">
    <mergeCell ref="A1:F1"/>
    <mergeCell ref="A16:N16"/>
    <mergeCell ref="A28:N28"/>
    <mergeCell ref="A3:F3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8"/>
  <sheetViews>
    <sheetView workbookViewId="0">
      <selection sqref="A1:N1"/>
    </sheetView>
  </sheetViews>
  <sheetFormatPr defaultRowHeight="14.4" x14ac:dyDescent="0.3"/>
  <cols>
    <col min="1" max="1" width="39.109375" customWidth="1"/>
    <col min="2" max="2" width="16.33203125" customWidth="1"/>
    <col min="3" max="4" width="17" customWidth="1"/>
    <col min="5" max="5" width="15.6640625" customWidth="1"/>
    <col min="6" max="6" width="16.88671875" customWidth="1"/>
    <col min="7" max="7" width="18" customWidth="1"/>
    <col min="8" max="8" width="18.6640625" customWidth="1"/>
    <col min="9" max="9" width="18" customWidth="1"/>
    <col min="10" max="10" width="16.5546875" customWidth="1"/>
    <col min="11" max="11" width="14.6640625" customWidth="1"/>
    <col min="12" max="12" width="16" customWidth="1"/>
    <col min="13" max="13" width="16.33203125" customWidth="1"/>
    <col min="14" max="14" width="16.5546875" customWidth="1"/>
    <col min="15" max="15" width="18.6640625" customWidth="1"/>
    <col min="16" max="16" width="17.88671875" customWidth="1"/>
  </cols>
  <sheetData>
    <row r="1" spans="1:15" s="43" customFormat="1" ht="14.55" x14ac:dyDescent="0.4">
      <c r="A1" s="173" t="s">
        <v>170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5" ht="14.55" x14ac:dyDescent="0.4">
      <c r="A2" s="6" t="s">
        <v>103</v>
      </c>
      <c r="B2" s="9" t="s">
        <v>1</v>
      </c>
      <c r="C2" s="9" t="s">
        <v>90</v>
      </c>
      <c r="D2" s="9" t="s">
        <v>3</v>
      </c>
      <c r="E2" s="9" t="s">
        <v>47</v>
      </c>
      <c r="F2" s="9" t="s">
        <v>4</v>
      </c>
      <c r="G2" s="12" t="s">
        <v>6</v>
      </c>
      <c r="H2" s="12" t="s">
        <v>93</v>
      </c>
      <c r="I2" s="9" t="s">
        <v>92</v>
      </c>
      <c r="J2" s="9" t="s">
        <v>10</v>
      </c>
      <c r="K2" s="6"/>
      <c r="L2" s="6"/>
      <c r="M2" s="6"/>
      <c r="N2" s="6"/>
      <c r="O2" s="37"/>
    </row>
    <row r="3" spans="1:15" ht="14.55" x14ac:dyDescent="0.4">
      <c r="A3" s="8">
        <f>Subaward1!B4</f>
        <v>0</v>
      </c>
      <c r="B3" s="8">
        <f>Subaward1!B7</f>
        <v>0</v>
      </c>
      <c r="C3" s="8">
        <f>Subaward1!B8</f>
        <v>0</v>
      </c>
      <c r="D3" s="8">
        <f>Subaward1!B9</f>
        <v>0</v>
      </c>
      <c r="E3" s="8">
        <f>Subaward1!B10</f>
        <v>0</v>
      </c>
      <c r="F3" s="8">
        <f>Subaward1!B11</f>
        <v>0</v>
      </c>
      <c r="G3" s="8">
        <f>Subaward1!B12</f>
        <v>0</v>
      </c>
      <c r="H3" s="8">
        <f>SUM(B3:G3)</f>
        <v>0</v>
      </c>
      <c r="I3" s="8">
        <f>Subaward1!B14</f>
        <v>0</v>
      </c>
      <c r="J3" s="8">
        <f>H3+I3</f>
        <v>0</v>
      </c>
      <c r="K3" s="13"/>
      <c r="L3" s="6"/>
      <c r="M3" s="6"/>
      <c r="N3" s="6"/>
      <c r="O3" s="45"/>
    </row>
    <row r="4" spans="1:15" ht="14.55" x14ac:dyDescent="0.4">
      <c r="A4" s="8">
        <f>Subaward2!B4</f>
        <v>0</v>
      </c>
      <c r="B4" s="8">
        <f>Subaward2!B7</f>
        <v>0</v>
      </c>
      <c r="C4" s="8">
        <f>Subaward2!B8</f>
        <v>0</v>
      </c>
      <c r="D4" s="8">
        <f>Subaward2!B9</f>
        <v>0</v>
      </c>
      <c r="E4" s="8">
        <f>Subaward2!B10</f>
        <v>0</v>
      </c>
      <c r="F4" s="8">
        <f>Subaward2!B11</f>
        <v>0</v>
      </c>
      <c r="G4" s="8">
        <f>Subaward2!B12</f>
        <v>0</v>
      </c>
      <c r="H4" s="8">
        <f>SUM(B4:G4)</f>
        <v>0</v>
      </c>
      <c r="I4" s="8">
        <f>Subaward2!B14</f>
        <v>0</v>
      </c>
      <c r="J4" s="8">
        <f>H4+I4</f>
        <v>0</v>
      </c>
      <c r="K4" s="6"/>
      <c r="L4" s="6"/>
      <c r="M4" s="6"/>
      <c r="N4" s="6"/>
      <c r="O4" s="45"/>
    </row>
    <row r="5" spans="1:15" ht="14.55" x14ac:dyDescent="0.4">
      <c r="A5" s="8">
        <f>Subaward3!B4</f>
        <v>0</v>
      </c>
      <c r="B5" s="8">
        <f>Subaward3!B7</f>
        <v>0</v>
      </c>
      <c r="C5" s="8">
        <f>Subaward3!B8</f>
        <v>0</v>
      </c>
      <c r="D5" s="8">
        <f>Subaward3!B9</f>
        <v>0</v>
      </c>
      <c r="E5" s="8">
        <f>Subaward3!B10</f>
        <v>0</v>
      </c>
      <c r="F5" s="8">
        <f>Subaward3!B11</f>
        <v>0</v>
      </c>
      <c r="G5" s="8">
        <f>Subaward3!B12</f>
        <v>0</v>
      </c>
      <c r="H5" s="8">
        <f>SUM(B5:G5)</f>
        <v>0</v>
      </c>
      <c r="I5" s="8">
        <f>Subaward3!B14</f>
        <v>0</v>
      </c>
      <c r="J5" s="8">
        <f>H5+I5</f>
        <v>0</v>
      </c>
      <c r="K5" s="6"/>
      <c r="L5" s="6"/>
      <c r="M5" s="6"/>
      <c r="N5" s="6"/>
      <c r="O5" s="45"/>
    </row>
    <row r="6" spans="1:15" s="21" customFormat="1" ht="14.55" x14ac:dyDescent="0.4">
      <c r="A6" s="8" t="s">
        <v>105</v>
      </c>
      <c r="B6" s="8">
        <f t="shared" ref="B6:J6" si="0">SUM(B3:B5)</f>
        <v>0</v>
      </c>
      <c r="C6" s="8">
        <f t="shared" si="0"/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6"/>
      <c r="L6" s="6"/>
      <c r="M6" s="6"/>
      <c r="N6" s="6"/>
      <c r="O6" s="45"/>
    </row>
    <row r="7" spans="1:15" ht="14.55" x14ac:dyDescent="0.4">
      <c r="A7" s="6"/>
      <c r="B7" s="13"/>
      <c r="C7" s="13"/>
      <c r="D7" s="13"/>
      <c r="E7" s="13"/>
      <c r="F7" s="13"/>
      <c r="G7" s="13"/>
      <c r="H7" s="13"/>
      <c r="I7" s="13"/>
      <c r="J7" s="13"/>
      <c r="K7" s="6"/>
      <c r="L7" s="6"/>
      <c r="M7" s="6"/>
      <c r="N7" s="6"/>
      <c r="O7" s="37"/>
    </row>
    <row r="8" spans="1:15" ht="14.55" x14ac:dyDescent="0.4">
      <c r="A8" s="6" t="s">
        <v>104</v>
      </c>
      <c r="B8" s="22" t="s">
        <v>10</v>
      </c>
      <c r="C8" s="24" t="s">
        <v>11</v>
      </c>
      <c r="D8" s="24" t="s">
        <v>12</v>
      </c>
      <c r="E8" s="24" t="s">
        <v>13</v>
      </c>
      <c r="F8" s="24" t="s">
        <v>14</v>
      </c>
      <c r="G8" s="24" t="s">
        <v>15</v>
      </c>
      <c r="H8" s="24" t="s">
        <v>16</v>
      </c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5" ht="14.55" x14ac:dyDescent="0.4">
      <c r="A9" s="8">
        <f>Subaward1!B4</f>
        <v>0</v>
      </c>
      <c r="B9" s="137">
        <f>IF(SUM(C9:N9)&gt;0,SUM(C9:N9),0.002)</f>
        <v>2E-3</v>
      </c>
      <c r="C9" s="8">
        <f>Subaward1!C15</f>
        <v>0</v>
      </c>
      <c r="D9" s="8">
        <f>Subaward1!D15</f>
        <v>0</v>
      </c>
      <c r="E9" s="8">
        <f>Subaward1!E15</f>
        <v>0</v>
      </c>
      <c r="F9" s="8">
        <f>Subaward1!F15</f>
        <v>0</v>
      </c>
      <c r="G9" s="8">
        <f>Subaward1!G15</f>
        <v>0</v>
      </c>
      <c r="H9" s="8">
        <f>Subaward1!H15</f>
        <v>0</v>
      </c>
      <c r="I9" s="8">
        <f>Subaward1!I15</f>
        <v>0</v>
      </c>
      <c r="J9" s="8">
        <f>Subaward1!J15</f>
        <v>0</v>
      </c>
      <c r="K9" s="8">
        <f>Subaward1!K15</f>
        <v>0</v>
      </c>
      <c r="L9" s="8">
        <f>Subaward1!L15</f>
        <v>0</v>
      </c>
      <c r="M9" s="8">
        <f>Subaward1!M15</f>
        <v>0</v>
      </c>
      <c r="N9" s="8">
        <f>Subaward1!N15</f>
        <v>0</v>
      </c>
    </row>
    <row r="10" spans="1:15" ht="14.55" x14ac:dyDescent="0.4">
      <c r="A10" s="8">
        <f>Subaward2!B4</f>
        <v>0</v>
      </c>
      <c r="B10" s="137">
        <f>IF(SUM(C10:N10)&gt;0,SUM(C10:N10),0.002)</f>
        <v>2E-3</v>
      </c>
      <c r="C10" s="8">
        <f>Subaward2!C15</f>
        <v>0</v>
      </c>
      <c r="D10" s="8">
        <f>Subaward2!D15</f>
        <v>0</v>
      </c>
      <c r="E10" s="8">
        <f>Subaward2!E15</f>
        <v>0</v>
      </c>
      <c r="F10" s="8">
        <f>Subaward2!F15</f>
        <v>0</v>
      </c>
      <c r="G10" s="8">
        <f>Subaward2!G15</f>
        <v>0</v>
      </c>
      <c r="H10" s="8">
        <f>Subaward2!H15</f>
        <v>0</v>
      </c>
      <c r="I10" s="8">
        <f>Subaward2!I15</f>
        <v>0</v>
      </c>
      <c r="J10" s="8">
        <f>Subaward2!J15</f>
        <v>0</v>
      </c>
      <c r="K10" s="8">
        <f>Subaward2!K15</f>
        <v>0</v>
      </c>
      <c r="L10" s="8">
        <f>Subaward2!L15</f>
        <v>0</v>
      </c>
      <c r="M10" s="8">
        <f>Subaward2!M15</f>
        <v>0</v>
      </c>
      <c r="N10" s="8">
        <f>Subaward2!N15</f>
        <v>0</v>
      </c>
    </row>
    <row r="11" spans="1:15" ht="14.55" x14ac:dyDescent="0.4">
      <c r="A11" s="8">
        <f>Subaward3!B4</f>
        <v>0</v>
      </c>
      <c r="B11" s="137">
        <f>IF(SUM(C11:N11)&gt;0,SUM(C11:N11),0.002)</f>
        <v>2E-3</v>
      </c>
      <c r="C11" s="8">
        <f>Subaward3!C15</f>
        <v>0</v>
      </c>
      <c r="D11" s="8">
        <f>Subaward3!D15</f>
        <v>0</v>
      </c>
      <c r="E11" s="8">
        <f>Subaward3!E15</f>
        <v>0</v>
      </c>
      <c r="F11" s="8">
        <f>Subaward3!F15</f>
        <v>0</v>
      </c>
      <c r="G11" s="8">
        <f>Subaward3!G15</f>
        <v>0</v>
      </c>
      <c r="H11" s="8">
        <f>Subaward3!H15</f>
        <v>0</v>
      </c>
      <c r="I11" s="8">
        <f>Subaward3!I15</f>
        <v>0</v>
      </c>
      <c r="J11" s="8">
        <f>Subaward3!J15</f>
        <v>0</v>
      </c>
      <c r="K11" s="8">
        <f>Subaward3!K15</f>
        <v>0</v>
      </c>
      <c r="L11" s="8">
        <f>Subaward3!L15</f>
        <v>0</v>
      </c>
      <c r="M11" s="8">
        <f>Subaward3!M15</f>
        <v>0</v>
      </c>
      <c r="N11" s="8">
        <f>Subaward3!N15</f>
        <v>0</v>
      </c>
    </row>
    <row r="12" spans="1:15" ht="14.55" x14ac:dyDescent="0.4">
      <c r="A12" s="6" t="s">
        <v>94</v>
      </c>
      <c r="B12" s="7">
        <f>SUM(C12:N12)</f>
        <v>0</v>
      </c>
      <c r="C12" s="7">
        <f>SUM(C9:C11)</f>
        <v>0</v>
      </c>
      <c r="D12" s="7">
        <f t="shared" ref="D12:N12" si="1">SUM(D9:D11)</f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  <c r="N12" s="7">
        <f t="shared" si="1"/>
        <v>0</v>
      </c>
    </row>
    <row r="13" spans="1:15" s="43" customFormat="1" ht="14.55" x14ac:dyDescent="0.4"/>
    <row r="14" spans="1:15" s="43" customFormat="1" ht="14.55" x14ac:dyDescent="0.4">
      <c r="A14" s="173" t="s">
        <v>171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</row>
    <row r="15" spans="1:15" s="29" customFormat="1" ht="14.55" x14ac:dyDescent="0.4">
      <c r="A15" s="40"/>
      <c r="B15" s="4" t="s">
        <v>10</v>
      </c>
      <c r="C15" s="136" t="s">
        <v>11</v>
      </c>
      <c r="D15" s="136" t="s">
        <v>12</v>
      </c>
      <c r="E15" s="136" t="s">
        <v>13</v>
      </c>
      <c r="F15" s="136" t="s">
        <v>14</v>
      </c>
      <c r="G15" s="136" t="s">
        <v>15</v>
      </c>
      <c r="H15" s="136" t="s">
        <v>16</v>
      </c>
      <c r="I15" s="136" t="s">
        <v>17</v>
      </c>
      <c r="J15" s="136" t="s">
        <v>18</v>
      </c>
      <c r="K15" s="136" t="s">
        <v>19</v>
      </c>
      <c r="L15" s="136" t="s">
        <v>20</v>
      </c>
      <c r="M15" s="136" t="s">
        <v>21</v>
      </c>
      <c r="N15" s="136" t="s">
        <v>22</v>
      </c>
    </row>
    <row r="16" spans="1:15" s="29" customFormat="1" ht="14.55" x14ac:dyDescent="0.4">
      <c r="A16" s="8">
        <f>Subaward1!B4</f>
        <v>0</v>
      </c>
      <c r="B16" s="8">
        <f>IF(B9&gt;IndirectCosts!$C$11,IndirectCosts!$C$11,B9)</f>
        <v>2E-3</v>
      </c>
      <c r="C16" s="135">
        <f>$B16/$B$9*C9*Info!$B$13</f>
        <v>0</v>
      </c>
      <c r="D16" s="135">
        <f>$B16/$B$9*D9*Info!$B$13</f>
        <v>0</v>
      </c>
      <c r="E16" s="135">
        <f>$B16/$B$9*E9*Info!$B$13</f>
        <v>0</v>
      </c>
      <c r="F16" s="135">
        <f>$B16/$B$9*F9*Info!$B$13</f>
        <v>0</v>
      </c>
      <c r="G16" s="135">
        <f>$B16/$B$9*G9*Info!$B$13</f>
        <v>0</v>
      </c>
      <c r="H16" s="135">
        <f>$B16/$B$9*H9*Info!$B$13</f>
        <v>0</v>
      </c>
      <c r="I16" s="135">
        <f>$B16/$B$9*I9*Info!$B$13</f>
        <v>0</v>
      </c>
      <c r="J16" s="135">
        <f>$B16/$B$9*J9*Info!$B$13</f>
        <v>0</v>
      </c>
      <c r="K16" s="135">
        <f>$B16/$B$9*K9*Info!$B$13</f>
        <v>0</v>
      </c>
      <c r="L16" s="135">
        <f>$B16/$B$9*L9*Info!$B$13</f>
        <v>0</v>
      </c>
      <c r="M16" s="135">
        <f>$B16/$B$9*M9*Info!$B$13</f>
        <v>0</v>
      </c>
      <c r="N16" s="135">
        <f>$B16/$B$9*N9*Info!$B$13</f>
        <v>0</v>
      </c>
      <c r="O16" s="29">
        <f>SUM(C16:N16)</f>
        <v>0</v>
      </c>
    </row>
    <row r="17" spans="1:15" s="29" customFormat="1" ht="14.55" x14ac:dyDescent="0.4">
      <c r="A17" s="8">
        <f>Subaward2!B4</f>
        <v>0</v>
      </c>
      <c r="B17" s="8">
        <f>IF(B10&gt;IndirectCosts!$C$11,IndirectCosts!$C$11,B10)</f>
        <v>2E-3</v>
      </c>
      <c r="C17" s="135">
        <f>$B17/$B$10*C10*Info!$B$13</f>
        <v>0</v>
      </c>
      <c r="D17" s="135">
        <f>$B17/$B$10*D10*Info!$B$13</f>
        <v>0</v>
      </c>
      <c r="E17" s="135">
        <f>$B17/$B$10*E10*Info!$B$13</f>
        <v>0</v>
      </c>
      <c r="F17" s="135">
        <f>$B17/$B$10*F10*Info!$B$13</f>
        <v>0</v>
      </c>
      <c r="G17" s="135">
        <f>$B17/$B$10*G10*Info!$B$13</f>
        <v>0</v>
      </c>
      <c r="H17" s="135">
        <f>$B17/$B$10*H10*Info!$B$13</f>
        <v>0</v>
      </c>
      <c r="I17" s="135">
        <f>$B17/$B$10*I10*Info!$B$13</f>
        <v>0</v>
      </c>
      <c r="J17" s="135">
        <f>$B17/$B$10*J10*Info!$B$13</f>
        <v>0</v>
      </c>
      <c r="K17" s="135">
        <f>$B17/$B$10*K10*Info!$B$13</f>
        <v>0</v>
      </c>
      <c r="L17" s="135">
        <f>$B17/$B$10*L10*Info!$B$13</f>
        <v>0</v>
      </c>
      <c r="M17" s="135">
        <f>$B17/$B$10*M10*Info!$B$13</f>
        <v>0</v>
      </c>
      <c r="N17" s="135">
        <f>$B17/$B$10*N10*Info!$B$13</f>
        <v>0</v>
      </c>
      <c r="O17" s="39">
        <f>SUM(C17:N17)</f>
        <v>0</v>
      </c>
    </row>
    <row r="18" spans="1:15" s="29" customFormat="1" ht="14.55" x14ac:dyDescent="0.4">
      <c r="A18" s="8">
        <f>Subaward3!B4</f>
        <v>0</v>
      </c>
      <c r="B18" s="8">
        <f>IF(B11&gt;IndirectCosts!$C$11,IndirectCosts!$C$11,B11)</f>
        <v>2E-3</v>
      </c>
      <c r="C18" s="135">
        <f>$B18/$B$11*C11*Info!$B$13</f>
        <v>0</v>
      </c>
      <c r="D18" s="135">
        <f>$B18/$B$11*D11*Info!$B$13</f>
        <v>0</v>
      </c>
      <c r="E18" s="135">
        <f>$B18/$B$11*E11*Info!$B$13</f>
        <v>0</v>
      </c>
      <c r="F18" s="135">
        <f>$B18/$B$11*F11*Info!$B$13</f>
        <v>0</v>
      </c>
      <c r="G18" s="135">
        <f>$B18/$B$11*G11*Info!$B$13</f>
        <v>0</v>
      </c>
      <c r="H18" s="135">
        <f>$B18/$B$11*H11*Info!$B$13</f>
        <v>0</v>
      </c>
      <c r="I18" s="135">
        <f>$B18/$B$11*I11*Info!$B$13</f>
        <v>0</v>
      </c>
      <c r="J18" s="135">
        <f>$B18/$B$11*J11*Info!$B$13</f>
        <v>0</v>
      </c>
      <c r="K18" s="135">
        <f>$B18/$B$11*K11*Info!$B$13</f>
        <v>0</v>
      </c>
      <c r="L18" s="135">
        <f>$B18/$B$11*L11*Info!$B$13</f>
        <v>0</v>
      </c>
      <c r="M18" s="135">
        <f>$B18/$B$11*M11*Info!$B$13</f>
        <v>0</v>
      </c>
      <c r="N18" s="135">
        <f>$B18/$B$11*N11*Info!$B$13</f>
        <v>0</v>
      </c>
      <c r="O18" s="39">
        <f>SUM(C18:N18)</f>
        <v>0</v>
      </c>
    </row>
    <row r="19" spans="1:15" s="29" customFormat="1" ht="14.55" x14ac:dyDescent="0.4">
      <c r="A19" s="33" t="s">
        <v>121</v>
      </c>
      <c r="B19" s="7">
        <f>SUM(B16:B18)</f>
        <v>6.0000000000000001E-3</v>
      </c>
      <c r="C19" s="137">
        <f t="shared" ref="C19:N19" si="2">SUM(C16:C18)</f>
        <v>0</v>
      </c>
      <c r="D19" s="137">
        <f t="shared" si="2"/>
        <v>0</v>
      </c>
      <c r="E19" s="137">
        <f t="shared" si="2"/>
        <v>0</v>
      </c>
      <c r="F19" s="137">
        <f t="shared" si="2"/>
        <v>0</v>
      </c>
      <c r="G19" s="137">
        <f t="shared" si="2"/>
        <v>0</v>
      </c>
      <c r="H19" s="137">
        <f t="shared" si="2"/>
        <v>0</v>
      </c>
      <c r="I19" s="137">
        <f t="shared" si="2"/>
        <v>0</v>
      </c>
      <c r="J19" s="137">
        <f t="shared" si="2"/>
        <v>0</v>
      </c>
      <c r="K19" s="137">
        <f t="shared" si="2"/>
        <v>0</v>
      </c>
      <c r="L19" s="137">
        <f t="shared" si="2"/>
        <v>0</v>
      </c>
      <c r="M19" s="137">
        <f t="shared" si="2"/>
        <v>0</v>
      </c>
      <c r="N19" s="137">
        <f t="shared" si="2"/>
        <v>0</v>
      </c>
      <c r="O19" s="137">
        <f>SUM(O16:O18)</f>
        <v>0</v>
      </c>
    </row>
    <row r="20" spans="1:15" s="29" customFormat="1" ht="14.55" x14ac:dyDescent="0.4">
      <c r="A20" s="6"/>
      <c r="B20" s="6" t="s">
        <v>85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5" s="29" customFormat="1" ht="14.55" x14ac:dyDescent="0.4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5" ht="14.55" x14ac:dyDescent="0.4">
      <c r="A22" s="43"/>
      <c r="B22" s="43"/>
    </row>
    <row r="23" spans="1:15" ht="14.55" x14ac:dyDescent="0.4">
      <c r="A23" s="42" t="s">
        <v>161</v>
      </c>
      <c r="B23" s="42" t="s">
        <v>162</v>
      </c>
    </row>
    <row r="24" spans="1:15" ht="14.55" x14ac:dyDescent="0.4">
      <c r="A24" s="7">
        <f>A3</f>
        <v>0</v>
      </c>
      <c r="B24" s="8">
        <f>Subaward1!B17</f>
        <v>0</v>
      </c>
    </row>
    <row r="25" spans="1:15" x14ac:dyDescent="0.3">
      <c r="A25" s="7">
        <f>A4</f>
        <v>0</v>
      </c>
      <c r="B25" s="8">
        <f>Subaward2!B17</f>
        <v>0</v>
      </c>
    </row>
    <row r="26" spans="1:15" x14ac:dyDescent="0.3">
      <c r="A26" s="7">
        <f>A5</f>
        <v>0</v>
      </c>
      <c r="B26" s="8">
        <f>Subaward3!B17</f>
        <v>0</v>
      </c>
    </row>
    <row r="27" spans="1:15" x14ac:dyDescent="0.3">
      <c r="A27" s="44" t="s">
        <v>9</v>
      </c>
      <c r="B27" s="8">
        <f>SUM(B24:B26)</f>
        <v>0</v>
      </c>
    </row>
    <row r="28" spans="1:15" x14ac:dyDescent="0.3">
      <c r="A28" s="40"/>
      <c r="B28" s="40"/>
    </row>
  </sheetData>
  <sheetProtection sheet="1" objects="1" scenarios="1"/>
  <mergeCells count="2">
    <mergeCell ref="A14:N14"/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</vt:lpstr>
      <vt:lpstr>Personnel and Fringe</vt:lpstr>
      <vt:lpstr>Travel</vt:lpstr>
      <vt:lpstr>Equipment</vt:lpstr>
      <vt:lpstr>Supplies</vt:lpstr>
      <vt:lpstr>Contractual</vt:lpstr>
      <vt:lpstr>OtherDirect</vt:lpstr>
      <vt:lpstr>IndirectCosts</vt:lpstr>
      <vt:lpstr>TotalSubawards</vt:lpstr>
      <vt:lpstr>SUMMARY</vt:lpstr>
      <vt:lpstr>Subaward1</vt:lpstr>
      <vt:lpstr>Subaward2</vt:lpstr>
      <vt:lpstr>Subaward3</vt:lpstr>
      <vt:lpstr>Data</vt:lpstr>
    </vt:vector>
  </TitlesOfParts>
  <Company>NOAA National Weather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 Lopes</dc:creator>
  <cp:lastModifiedBy>Sarah Rogowski</cp:lastModifiedBy>
  <dcterms:created xsi:type="dcterms:W3CDTF">2016-08-25T14:46:14Z</dcterms:created>
  <dcterms:modified xsi:type="dcterms:W3CDTF">2024-09-10T21:07:05Z</dcterms:modified>
</cp:coreProperties>
</file>