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CTWP\Jazar Abuellouf\Copia de CTWP web page\Sea Level Stations\Inventory of Sea Level Stations\Uploaded files\"/>
    </mc:Choice>
  </mc:AlternateContent>
  <bookViews>
    <workbookView xWindow="0" yWindow="0" windowWidth="13730" windowHeight="12170" firstSheet="1" activeTab="1"/>
  </bookViews>
  <sheets>
    <sheet name="Sheet4" sheetId="3" state="hidden" r:id="rId1"/>
    <sheet name="Sheet1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5" i="1" l="1"/>
  <c r="N237" i="1" l="1"/>
  <c r="X219" i="1"/>
  <c r="N208" i="1"/>
  <c r="N207" i="1"/>
  <c r="X206" i="1"/>
  <c r="N205" i="1"/>
  <c r="R203" i="1"/>
  <c r="N202" i="1"/>
  <c r="N194" i="1"/>
  <c r="S182" i="1"/>
  <c r="R182" i="1"/>
  <c r="Q182" i="1"/>
  <c r="P179" i="1"/>
  <c r="P178" i="1"/>
  <c r="N178" i="1"/>
  <c r="P174" i="1"/>
  <c r="U172" i="1"/>
  <c r="W171" i="1"/>
  <c r="T171" i="1"/>
  <c r="Y158" i="1"/>
  <c r="Y157" i="1"/>
  <c r="U154" i="1"/>
  <c r="S154" i="1"/>
  <c r="R154" i="1"/>
  <c r="P154" i="1"/>
  <c r="N142" i="1"/>
  <c r="N141" i="1"/>
  <c r="P124" i="1"/>
  <c r="Y118" i="1"/>
  <c r="Q92" i="1"/>
  <c r="Q91" i="1"/>
  <c r="Q90" i="1"/>
  <c r="Q68" i="1"/>
  <c r="Q67" i="1"/>
  <c r="Q66" i="1"/>
  <c r="S51" i="1"/>
  <c r="Q48" i="1"/>
  <c r="Q47" i="1"/>
  <c r="Q46" i="1"/>
  <c r="Q45" i="1"/>
  <c r="Q44" i="1"/>
  <c r="Q43" i="1"/>
  <c r="Q41" i="1"/>
  <c r="Q40" i="1"/>
  <c r="Y8" i="1"/>
  <c r="AC5" i="1"/>
  <c r="Z5" i="1"/>
</calcChain>
</file>

<file path=xl/comments1.xml><?xml version="1.0" encoding="utf-8"?>
<comments xmlns="http://schemas.openxmlformats.org/spreadsheetml/2006/main">
  <authors>
    <author/>
  </authors>
  <commentList>
    <comment ref="S51" authorId="0" shapeId="0">
      <text>
        <r>
          <rPr>
            <sz val="11"/>
            <color rgb="FF000000"/>
            <rFont val="Calibri"/>
          </rPr>
          <t>======
ID#AAAACuPjZJs
    (2019-03-08 13:44:05)
[Threaded comment]
Your version of Excel allows you to read this threaded comment; however, any edits to it will get removed if the file is opened in a newer version of Excel. Learn more: https://go.microsoft.com/fwlink/?linkid=870924
Comment:
    There is data from jun1-21</t>
        </r>
      </text>
    </comment>
    <comment ref="N169" authorId="0" shapeId="0">
      <text>
        <r>
          <rPr>
            <sz val="11"/>
            <color rgb="FF000000"/>
            <rFont val="Calibri"/>
          </rPr>
          <t>======
ID#AAAACp4CXBg
    (2019-03-19 18:18:30)
link to report of individualized screenshot</t>
        </r>
      </text>
    </comment>
  </commentList>
</comments>
</file>

<file path=xl/sharedStrings.xml><?xml version="1.0" encoding="utf-8"?>
<sst xmlns="http://schemas.openxmlformats.org/spreadsheetml/2006/main" count="1712" uniqueCount="590">
  <si>
    <t xml:space="preserve">    CARIBE-EWS PRIORITIZED INVENTORY OF SEA LEVEL STATIONS - January 2018</t>
  </si>
  <si>
    <t>Legend:  0 = No Data , 1 = Data presenting gaps, 2 = Data complete (No Gaps),  X = Available,</t>
  </si>
  <si>
    <t>Verified / Raw Data</t>
  </si>
  <si>
    <t xml:space="preserve"> Joint Archive for Sea Level, University of Hawaii (JASL)*</t>
  </si>
  <si>
    <t>Comments</t>
  </si>
  <si>
    <t xml:space="preserve"> Blank = Data Not applicable for this inventory, Red = Discrepancies</t>
  </si>
  <si>
    <t>*  Joint Archive for Sea Level Data Report:  March, 2018.  By:  Patrick C. Caldwell and Mark A. Merrifield. NCEI/NOAA and UHSLC ilikai.soest.hawaii.edu/uhslc/jasl/datrep/JASL2015DataReport.doc</t>
  </si>
  <si>
    <t>Type of sensors: pwl (primary water level) - rad (radar) - prs (pressure) - ecs (acoustic echo sounder) - bub (bubbler) - wls (water level sensor) - flt (float) - aqu (Aquatrack) - pr1 (1st pressure)</t>
  </si>
  <si>
    <t>IOC Sea Level Data Facility</t>
  </si>
  <si>
    <t>Puerto Rico Seismic Network (web page in maintenance)</t>
  </si>
  <si>
    <t>Station location</t>
  </si>
  <si>
    <t>Station Code (IOC - PTWC)</t>
  </si>
  <si>
    <t>Type of Sensors</t>
  </si>
  <si>
    <t>Country</t>
  </si>
  <si>
    <t>Latitude</t>
  </si>
  <si>
    <t>Longitude</t>
  </si>
  <si>
    <t>Status</t>
  </si>
  <si>
    <t>Operator</t>
  </si>
  <si>
    <t>GOES PID</t>
  </si>
  <si>
    <t>GLOSS number</t>
  </si>
  <si>
    <t>WMO Header/NMC Descriptor /(IOC Connection)</t>
  </si>
  <si>
    <t>Transmit interval (min)</t>
  </si>
  <si>
    <t>Sampling rate (min)</t>
  </si>
  <si>
    <t>Performance Ratio %</t>
  </si>
  <si>
    <t>Most Recent Time Period</t>
  </si>
  <si>
    <t>Completeness Index (CI)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</si>
  <si>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</si>
  <si>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</si>
  <si>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</si>
  <si>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</si>
  <si>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</si>
  <si>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</si>
  <si>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</si>
  <si>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</si>
  <si>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</si>
  <si>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</si>
  <si>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</si>
  <si>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</si>
  <si>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Blowing Point</t>
  </si>
  <si>
    <t>blow</t>
  </si>
  <si>
    <t>rad</t>
  </si>
  <si>
    <t>Anguilla</t>
  </si>
  <si>
    <t>Planned</t>
  </si>
  <si>
    <t xml:space="preserve">Anguilla DDM </t>
  </si>
  <si>
    <t>A84006AC</t>
  </si>
  <si>
    <t>SOAT10</t>
  </si>
  <si>
    <t>NO DATA</t>
  </si>
  <si>
    <t>X</t>
  </si>
  <si>
    <t>ra2</t>
  </si>
  <si>
    <t>Barbuda</t>
  </si>
  <si>
    <t>barb</t>
  </si>
  <si>
    <t>pwl</t>
  </si>
  <si>
    <t>Antigua and Barbuda</t>
  </si>
  <si>
    <t>Contributing RTX</t>
  </si>
  <si>
    <t>NOS/NOAA</t>
  </si>
  <si>
    <t>334550D8</t>
  </si>
  <si>
    <t>web</t>
  </si>
  <si>
    <t>barb2</t>
  </si>
  <si>
    <t>SXXX03</t>
  </si>
  <si>
    <t>Parham (Camp Blizard), Antigua</t>
  </si>
  <si>
    <t>parh</t>
  </si>
  <si>
    <t>Down</t>
  </si>
  <si>
    <t>Antigua &amp; Barbuda Meteorological Services CPACC/MACC</t>
  </si>
  <si>
    <t>Oranjestad</t>
  </si>
  <si>
    <t>oran</t>
  </si>
  <si>
    <t xml:space="preserve">prs </t>
  </si>
  <si>
    <t>Aruba</t>
  </si>
  <si>
    <t>Aruba Department of Meteorology</t>
  </si>
  <si>
    <t>AA300044</t>
  </si>
  <si>
    <t>SONU10</t>
  </si>
  <si>
    <t>DART 44401</t>
  </si>
  <si>
    <t>Atlantic NE  Connetticut, USA - Northeast Castle Rock Seamount</t>
  </si>
  <si>
    <t>NOAA NDBC</t>
  </si>
  <si>
    <t>DART 44402</t>
  </si>
  <si>
    <t>Atlantic off New York, USA - Southeast Block Canyon, NY</t>
  </si>
  <si>
    <t>DART 41425</t>
  </si>
  <si>
    <t>Atlantic off South Carolina, USA - East Charleston, SC</t>
  </si>
  <si>
    <t>Settlement Point</t>
  </si>
  <si>
    <t>stpt/setp1</t>
  </si>
  <si>
    <t>Bahamas</t>
  </si>
  <si>
    <t>University of Hawaii Sea Level Center</t>
  </si>
  <si>
    <t>3543234A</t>
  </si>
  <si>
    <t>SEPO40</t>
  </si>
  <si>
    <t>Settlement Pnt A 91; Settlement Pnt B 91</t>
  </si>
  <si>
    <t>ecs</t>
  </si>
  <si>
    <t>ECS sensor not supplying data</t>
  </si>
  <si>
    <t>Lee Stocking Island, Exuma</t>
  </si>
  <si>
    <t>Existing</t>
  </si>
  <si>
    <t>Bahamas Department of Meteorology CPACC</t>
  </si>
  <si>
    <t xml:space="preserve">833003FE </t>
  </si>
  <si>
    <t>Matthew Town, Inagua</t>
  </si>
  <si>
    <t>14023162 (Not Transmitting)</t>
  </si>
  <si>
    <t>Nassau Harbour, New Providence</t>
  </si>
  <si>
    <t>Bahamas Department of Meteorology CPACC/MACC</t>
  </si>
  <si>
    <t>140247F2  Now being used for Barbados Met station (CIMHERC)</t>
  </si>
  <si>
    <t>Treasure Cay, Abaco</t>
  </si>
  <si>
    <t>Bridgetown Port</t>
  </si>
  <si>
    <t>brid</t>
  </si>
  <si>
    <t>aqu</t>
  </si>
  <si>
    <t>Barbados</t>
  </si>
  <si>
    <t xml:space="preserve">Caribbean Institute of Meterology and Hydrology, CPACC/MACC.  </t>
  </si>
  <si>
    <t>OPERATIONAL BUT NO DATA</t>
  </si>
  <si>
    <t>Port St. Charles</t>
  </si>
  <si>
    <t>ptsc</t>
  </si>
  <si>
    <t>Coastal Zone Management Unit with ICSECA Funds</t>
  </si>
  <si>
    <t>BAB00078</t>
  </si>
  <si>
    <t>SOBR10</t>
  </si>
  <si>
    <t>Pelican Fort</t>
  </si>
  <si>
    <t>Coastal Zone Management Unit</t>
  </si>
  <si>
    <t>Conset Bay</t>
  </si>
  <si>
    <t>Removed CARIBE EWS Implementation Plan Non operational-CZMU</t>
  </si>
  <si>
    <t>Speightstown</t>
  </si>
  <si>
    <t xml:space="preserve">Carrie Bow Cay </t>
  </si>
  <si>
    <t>cabc</t>
  </si>
  <si>
    <t>Belize</t>
  </si>
  <si>
    <t>Smithsonian Institute</t>
  </si>
  <si>
    <t>SOBH10</t>
  </si>
  <si>
    <t>Belize City</t>
  </si>
  <si>
    <t>Belize Met Service/CIMH/NOC</t>
  </si>
  <si>
    <t>Belize Dept. Meterology - CPACC/MACC</t>
  </si>
  <si>
    <t xml:space="preserve">1402611E </t>
  </si>
  <si>
    <t>Port of Belize</t>
  </si>
  <si>
    <t>pobe</t>
  </si>
  <si>
    <t>National Meteorological Service of Belize (Belize)</t>
  </si>
  <si>
    <t>6B001EEE</t>
  </si>
  <si>
    <t>St. Georges Island / Esso Pier</t>
  </si>
  <si>
    <t>bmda</t>
  </si>
  <si>
    <t>Bermuda</t>
  </si>
  <si>
    <t>NOS/NOAA Station ID: 2695540</t>
  </si>
  <si>
    <t>A: 78; B: 82</t>
  </si>
  <si>
    <t>Road Town Harbor, Tortola</t>
  </si>
  <si>
    <t>tort</t>
  </si>
  <si>
    <t>prs (Aquatrack)</t>
  </si>
  <si>
    <t>British Virgin Islands</t>
  </si>
  <si>
    <t>BVI Dept. of Disaster Management as of 2011, previously Dept. Lands and Survey</t>
  </si>
  <si>
    <t xml:space="preserve">B110070A </t>
  </si>
  <si>
    <t>SOVI10</t>
  </si>
  <si>
    <t>DART 42407</t>
  </si>
  <si>
    <t>Caribbean Sea</t>
  </si>
  <si>
    <t>George Town</t>
  </si>
  <si>
    <t xml:space="preserve">geor </t>
  </si>
  <si>
    <t>Cayman Islands</t>
  </si>
  <si>
    <t>UNESCO/Hazard Management Cayman Islands</t>
  </si>
  <si>
    <t>1320048C</t>
  </si>
  <si>
    <t>SOGC10</t>
  </si>
  <si>
    <t>Cartagena</t>
  </si>
  <si>
    <t>cart</t>
  </si>
  <si>
    <t>Colombia</t>
  </si>
  <si>
    <t>Instituto de Hidrología, Meteorología y Estudios Ambientales de Colombia (IDEAM)</t>
  </si>
  <si>
    <t>CB046524</t>
  </si>
  <si>
    <t>SXCO41</t>
  </si>
  <si>
    <t>A: 90; B: 69</t>
  </si>
  <si>
    <t>San Andres</t>
  </si>
  <si>
    <t>sana</t>
  </si>
  <si>
    <t>DIMAR/UHSLC/PRSN</t>
  </si>
  <si>
    <t>bub</t>
  </si>
  <si>
    <t>Santa Marta</t>
  </si>
  <si>
    <t>sama</t>
  </si>
  <si>
    <t>Capurganá</t>
  </si>
  <si>
    <t>Sapzurro</t>
  </si>
  <si>
    <t>sapz</t>
  </si>
  <si>
    <t>Dirección General Marítma (DIMAR)</t>
  </si>
  <si>
    <t>15A045F2</t>
  </si>
  <si>
    <t>FTP box</t>
  </si>
  <si>
    <t>Sapz its supposed to have 3: rad, bub, prs</t>
  </si>
  <si>
    <t>sapz2</t>
  </si>
  <si>
    <t>prs not showing data</t>
  </si>
  <si>
    <t>Islas del Rosario</t>
  </si>
  <si>
    <t>Isla Naval</t>
  </si>
  <si>
    <t>inav2</t>
  </si>
  <si>
    <t>DIMAR</t>
  </si>
  <si>
    <t>15A05856</t>
  </si>
  <si>
    <t>FTB box</t>
  </si>
  <si>
    <t>inav</t>
  </si>
  <si>
    <t>Coveñas</t>
  </si>
  <si>
    <t>cove</t>
  </si>
  <si>
    <t>LAST DATA: 2017-10-29</t>
  </si>
  <si>
    <t>Puerto Estrella</t>
  </si>
  <si>
    <t>estr</t>
  </si>
  <si>
    <t>Limón</t>
  </si>
  <si>
    <t>limon / limn</t>
  </si>
  <si>
    <t>Costa Rica</t>
  </si>
  <si>
    <t>RONMAC; Upgraded in 2010 NOAA/UHSLC/PRSN</t>
  </si>
  <si>
    <t>354011DE</t>
  </si>
  <si>
    <t>Cabo Cruz</t>
  </si>
  <si>
    <t>Cuba</t>
  </si>
  <si>
    <t>Oficina Nacional de Hidrografía y Geodesia</t>
  </si>
  <si>
    <t>Cabo San Antonio - Morros de Piedra</t>
  </si>
  <si>
    <t>N/A</t>
  </si>
  <si>
    <t>Gibara</t>
  </si>
  <si>
    <t>Isabela de Sagua</t>
  </si>
  <si>
    <t>Manzanillo</t>
  </si>
  <si>
    <t>Guantanamo</t>
  </si>
  <si>
    <t>Gap</t>
  </si>
  <si>
    <t>National Ocean Service</t>
  </si>
  <si>
    <t>Casilda</t>
  </si>
  <si>
    <t>Maisí</t>
  </si>
  <si>
    <t>Mariel Boca</t>
  </si>
  <si>
    <t>Bahia de la Habana</t>
  </si>
  <si>
    <t>Nuevitas Punta de Practicos</t>
  </si>
  <si>
    <t>Puerto Padre</t>
  </si>
  <si>
    <t>Nuevitas Bufaderos</t>
  </si>
  <si>
    <t>Siboney</t>
  </si>
  <si>
    <t>Santiago de Cuba</t>
  </si>
  <si>
    <t>Santa Cruz del Sur</t>
  </si>
  <si>
    <t>Carapachibey</t>
  </si>
  <si>
    <t>Cayo Loco</t>
  </si>
  <si>
    <t>Cayo Largo</t>
  </si>
  <si>
    <t>La Coloma</t>
  </si>
  <si>
    <t>Willemstad</t>
  </si>
  <si>
    <t>Curacao</t>
  </si>
  <si>
    <t>Removed</t>
  </si>
  <si>
    <t>Meteorological Dept. Curacao NOAA/UHSLC/PRSN</t>
  </si>
  <si>
    <t>3541C54C</t>
  </si>
  <si>
    <t>Bullen Bay (Replaces Willemstad)</t>
  </si>
  <si>
    <t>bull</t>
  </si>
  <si>
    <t>Meteorological Dept. Curacao/UHSLC/PRSN</t>
  </si>
  <si>
    <t>Portsmouth</t>
  </si>
  <si>
    <t>Dominica</t>
  </si>
  <si>
    <t>Ocean Wise</t>
  </si>
  <si>
    <t>Marigot</t>
  </si>
  <si>
    <t>Roseau</t>
  </si>
  <si>
    <t>rose</t>
  </si>
  <si>
    <t xml:space="preserve">Dominica       </t>
  </si>
  <si>
    <t>UHSLC/PRSN replaced sea level CPACC/ MACC;</t>
  </si>
  <si>
    <t>354097CA (UHSLC), 14027268 (MACC-Not Transmitting)</t>
  </si>
  <si>
    <t>ptmd2</t>
  </si>
  <si>
    <t>Dominica Meteorological Service</t>
  </si>
  <si>
    <t>6B0025A6</t>
  </si>
  <si>
    <t>SODO10</t>
  </si>
  <si>
    <t>pr1</t>
  </si>
  <si>
    <t>Barahona</t>
  </si>
  <si>
    <t>bara</t>
  </si>
  <si>
    <t>Dominican Republic</t>
  </si>
  <si>
    <t>ONAMET/PRSN</t>
  </si>
  <si>
    <t>SXDR40</t>
  </si>
  <si>
    <t>Puerto Caucedo/San Andres/Santo Domingo</t>
  </si>
  <si>
    <t>sdom / sdrd</t>
  </si>
  <si>
    <t>3341059E</t>
  </si>
  <si>
    <t>LAST DATA: 2017-12-14</t>
  </si>
  <si>
    <t>Puerto Plata</t>
  </si>
  <si>
    <t>ptpl / ppla</t>
  </si>
  <si>
    <t>UHSLC/PRSN/ONAMET</t>
  </si>
  <si>
    <t>Punta Cana</t>
  </si>
  <si>
    <t>ptca / pcan</t>
  </si>
  <si>
    <t>354041A2</t>
  </si>
  <si>
    <t>Bahía de Luperón</t>
  </si>
  <si>
    <t>ONAMET</t>
  </si>
  <si>
    <t>Bahía de Samaná</t>
  </si>
  <si>
    <t>Bayahibe</t>
  </si>
  <si>
    <t>INDRHI</t>
  </si>
  <si>
    <t>Pedernales</t>
  </si>
  <si>
    <t>Puerto de Santo Domingo</t>
  </si>
  <si>
    <t>Removed CARIBE EWS Implementation Plan; Originally Planned</t>
  </si>
  <si>
    <t>Ile Royale</t>
  </si>
  <si>
    <t>iler</t>
  </si>
  <si>
    <t>French Guiana</t>
  </si>
  <si>
    <t>SHOM / DDE, RONIM</t>
  </si>
  <si>
    <t>FR749</t>
  </si>
  <si>
    <t>iler2</t>
  </si>
  <si>
    <t>SZCA01</t>
  </si>
  <si>
    <t>Prickly Bay</t>
  </si>
  <si>
    <t>pric</t>
  </si>
  <si>
    <t>Grenada</t>
  </si>
  <si>
    <t>12, 05</t>
  </si>
  <si>
    <t xml:space="preserve">3541B3DC (NOAA/UHSLC/PRSN); 1402A400 (MACC-Not Transmitting), </t>
  </si>
  <si>
    <t>Sauteurs</t>
  </si>
  <si>
    <t xml:space="preserve">Seismic Research Center </t>
  </si>
  <si>
    <t xml:space="preserve">The Sisters Island, </t>
  </si>
  <si>
    <t>Seismic Research Center</t>
  </si>
  <si>
    <t>Pointe à Pitre</t>
  </si>
  <si>
    <t>ptpt</t>
  </si>
  <si>
    <t>Guadeloupe</t>
  </si>
  <si>
    <t>Service hydrographique et océanographique de la marine (France )</t>
  </si>
  <si>
    <t>FR125</t>
  </si>
  <si>
    <t>ptpt2</t>
  </si>
  <si>
    <t xml:space="preserve">Deshaies Harbour </t>
  </si>
  <si>
    <t>desh</t>
  </si>
  <si>
    <t>IPGP</t>
  </si>
  <si>
    <t>12A0419C</t>
  </si>
  <si>
    <t>SXMF40</t>
  </si>
  <si>
    <t xml:space="preserve">La Désirade Island, Grande Anse Marina Harbour </t>
  </si>
  <si>
    <t>desi</t>
  </si>
  <si>
    <t>IPGPFR</t>
  </si>
  <si>
    <t>12A00296</t>
  </si>
  <si>
    <t>Puerto Barrios</t>
  </si>
  <si>
    <t>prba</t>
  </si>
  <si>
    <t>Guatemala</t>
  </si>
  <si>
    <t>INSIVUMEH</t>
  </si>
  <si>
    <t>SOGU40</t>
  </si>
  <si>
    <t>DART 42409</t>
  </si>
  <si>
    <t>Gulf of Mexico</t>
  </si>
  <si>
    <t>DART 42429</t>
  </si>
  <si>
    <t>Harbour Master Boathouse</t>
  </si>
  <si>
    <t>HMB</t>
  </si>
  <si>
    <t>Guyana</t>
  </si>
  <si>
    <t>Maritime Administration Department</t>
  </si>
  <si>
    <t>Market Place Georgetown</t>
  </si>
  <si>
    <t>MACC/Hydromet Dept.</t>
  </si>
  <si>
    <t xml:space="preserve">140282EC </t>
  </si>
  <si>
    <t>Rosignol</t>
  </si>
  <si>
    <t>6.26666</t>
  </si>
  <si>
    <t>CPACC</t>
  </si>
  <si>
    <t>1402919A (Not transmitting)</t>
  </si>
  <si>
    <t>Parika</t>
  </si>
  <si>
    <t>6.85000</t>
  </si>
  <si>
    <t>Unknown</t>
  </si>
  <si>
    <t>Cap Haitien</t>
  </si>
  <si>
    <t>caph</t>
  </si>
  <si>
    <t>Haiti</t>
  </si>
  <si>
    <t>UNESCO/SEMANAH/PRSN</t>
  </si>
  <si>
    <t>3540C7B6</t>
  </si>
  <si>
    <t>SEHA10</t>
  </si>
  <si>
    <t>Jacmel</t>
  </si>
  <si>
    <t>jaca</t>
  </si>
  <si>
    <t>49A014F4</t>
  </si>
  <si>
    <t>Port au Prince</t>
  </si>
  <si>
    <t>ptpr</t>
  </si>
  <si>
    <t>49A00782 (March 2013 assignment), 0101C646 (old?)</t>
  </si>
  <si>
    <t>LAST DATA: 2018-03-31</t>
  </si>
  <si>
    <t>Gonaives</t>
  </si>
  <si>
    <t xml:space="preserve">Planned </t>
  </si>
  <si>
    <t>SEMANAH</t>
  </si>
  <si>
    <t>Mole Saint Nicolas</t>
  </si>
  <si>
    <t>Les Cayes</t>
  </si>
  <si>
    <t>Guanaja Island</t>
  </si>
  <si>
    <t>Honduras</t>
  </si>
  <si>
    <t>COPECO</t>
  </si>
  <si>
    <t>Omoa</t>
  </si>
  <si>
    <t>Puerto Cortes</t>
  </si>
  <si>
    <t>pcor</t>
  </si>
  <si>
    <t>50C44664</t>
  </si>
  <si>
    <t>SOHO10</t>
  </si>
  <si>
    <t>Puerto De Castilla, Trujillo</t>
  </si>
  <si>
    <t>50C473FE</t>
  </si>
  <si>
    <t>Roatan N</t>
  </si>
  <si>
    <t>50C4A596</t>
  </si>
  <si>
    <t>Punta Gorda Harbor, Roatan S</t>
  </si>
  <si>
    <t>rtas</t>
  </si>
  <si>
    <t>50CF45CC</t>
  </si>
  <si>
    <t>Tela Harbor</t>
  </si>
  <si>
    <t>tela</t>
  </si>
  <si>
    <t>50C45512</t>
  </si>
  <si>
    <t xml:space="preserve">NO DATA </t>
  </si>
  <si>
    <t>Utila Island</t>
  </si>
  <si>
    <t>Cabotaje Harbor, La Ceiba</t>
  </si>
  <si>
    <t>ceib</t>
  </si>
  <si>
    <t>50C46088</t>
  </si>
  <si>
    <t>Cochino Pequeño</t>
  </si>
  <si>
    <t>Swan Island</t>
  </si>
  <si>
    <t>Port Royal</t>
  </si>
  <si>
    <t>ptro</t>
  </si>
  <si>
    <t xml:space="preserve">Jamaica </t>
  </si>
  <si>
    <t>Jamaica Meteorological Service UNAVCO</t>
  </si>
  <si>
    <t>1402B776 (CPACC-Not transmitting), 9240F0F0 (Not transmitting)</t>
  </si>
  <si>
    <t>SOJM10</t>
  </si>
  <si>
    <t>https://drive.google.com/open?id=18Kn_bX7EFJ9LDiegzSHOq1uWKJZni7zf</t>
  </si>
  <si>
    <t>Montego Bay</t>
  </si>
  <si>
    <t>Meteorological Service P.R. China</t>
  </si>
  <si>
    <t>Port Antonio</t>
  </si>
  <si>
    <t xml:space="preserve">Discovery Bay, Jamaica </t>
  </si>
  <si>
    <t xml:space="preserve">Gap </t>
  </si>
  <si>
    <t>Meteorological Service CPACC/MACC</t>
  </si>
  <si>
    <t>1402C1E6 Now being used for Met station in Antigua &amp; Barbuda (Green Castle)</t>
  </si>
  <si>
    <t>Alligator Pond</t>
  </si>
  <si>
    <t xml:space="preserve">Fort de France Harbour </t>
  </si>
  <si>
    <t>ftfr2</t>
  </si>
  <si>
    <t>Martinique</t>
  </si>
  <si>
    <t>SHOM, RONIM, Meteo-France</t>
  </si>
  <si>
    <t>FR126</t>
  </si>
  <si>
    <t>ftfr</t>
  </si>
  <si>
    <t xml:space="preserve">Le Precheur Harbour </t>
  </si>
  <si>
    <t>prec</t>
  </si>
  <si>
    <t>local authorities</t>
  </si>
  <si>
    <t>12A011E0</t>
  </si>
  <si>
    <t>SOMR10</t>
  </si>
  <si>
    <t>Le Robert</t>
  </si>
  <si>
    <t>lero</t>
  </si>
  <si>
    <t>General Council of Martinique</t>
  </si>
  <si>
    <t>12A052EA</t>
  </si>
  <si>
    <t>Celestun</t>
  </si>
  <si>
    <t>clst</t>
  </si>
  <si>
    <t>flt</t>
  </si>
  <si>
    <t>Mexico</t>
  </si>
  <si>
    <t>UNAM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</si>
  <si>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</si>
  <si>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</si>
  <si>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</si>
  <si>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</si>
  <si>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</si>
  <si>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</si>
  <si>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</si>
  <si>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</si>
  <si>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Progreso</t>
  </si>
  <si>
    <t>prog/prog2</t>
  </si>
  <si>
    <t>SOMX10</t>
  </si>
  <si>
    <t>A: 98; B: 63; C: 93</t>
  </si>
  <si>
    <t>Puerto Morelos, Q. R.</t>
  </si>
  <si>
    <t>pumo</t>
  </si>
  <si>
    <t>010F1446</t>
  </si>
  <si>
    <t>pumo2 / pum</t>
  </si>
  <si>
    <t>Tuxpan</t>
  </si>
  <si>
    <t>tuxp</t>
  </si>
  <si>
    <t>https://drive.google.com/open?id=1Jhf8X2dD_M_Io2dn06T-UEOtaR1gD0_m ; https://drive.google.com/open?id=1dNdLNosOmbO0nyCagh6441Ik8OTpf1Pt</t>
  </si>
  <si>
    <t>Veracruz</t>
  </si>
  <si>
    <t>vera</t>
  </si>
  <si>
    <t>0102A4AE</t>
  </si>
  <si>
    <t>A: 58; B: 63</t>
  </si>
  <si>
    <t>vera2</t>
  </si>
  <si>
    <t>Montserrat</t>
  </si>
  <si>
    <t>Corn Island</t>
  </si>
  <si>
    <t>cois</t>
  </si>
  <si>
    <t>Nicaragua</t>
  </si>
  <si>
    <t>INETER</t>
  </si>
  <si>
    <t>SXXX50</t>
  </si>
  <si>
    <t>https://drive.google.com/open?id=1Z-6A_mODw8RvN-jeGvmLXeYq-2jOeVLc</t>
  </si>
  <si>
    <t>Blue Fields</t>
  </si>
  <si>
    <t>RONMAC/INETER</t>
  </si>
  <si>
    <t>Puerto Cabezas</t>
  </si>
  <si>
    <t xml:space="preserve">El Porvenir </t>
  </si>
  <si>
    <t>elpo</t>
  </si>
  <si>
    <t>Panama</t>
  </si>
  <si>
    <t>U. Panama, NOAA/UHSLC/PRSN2009-2012 project</t>
  </si>
  <si>
    <t>354084BC</t>
  </si>
  <si>
    <t>Bocas del Toro</t>
  </si>
  <si>
    <t>bdto</t>
  </si>
  <si>
    <t>Smithsonian Tropical Research Institute</t>
  </si>
  <si>
    <t>F230215A</t>
  </si>
  <si>
    <t>SOPM10</t>
  </si>
  <si>
    <t>Galeta Point</t>
  </si>
  <si>
    <t>UHSLC/IG-UPA</t>
  </si>
  <si>
    <t>Unknown was to have been upgraded as part of NOAA/UHSLC</t>
  </si>
  <si>
    <t>Limon Bay (replaced Coco Solo which replaces Portobelo, reccomended initially by IAS, given close location)</t>
  </si>
  <si>
    <t>Aguadilla</t>
  </si>
  <si>
    <t>agua</t>
  </si>
  <si>
    <t>Puerto Rico</t>
  </si>
  <si>
    <t>NOS/NOAA/PRSN</t>
  </si>
  <si>
    <t>335E47798</t>
  </si>
  <si>
    <t>Arecibo</t>
  </si>
  <si>
    <t>arac</t>
  </si>
  <si>
    <t>prs</t>
  </si>
  <si>
    <t>PRSN</t>
  </si>
  <si>
    <t>3366454E</t>
  </si>
  <si>
    <t>aracS</t>
  </si>
  <si>
    <t>Culebra Island</t>
  </si>
  <si>
    <t>cule</t>
  </si>
  <si>
    <t>335CB2E8</t>
  </si>
  <si>
    <t>cule2</t>
  </si>
  <si>
    <t>Fajardo</t>
  </si>
  <si>
    <t>faja</t>
  </si>
  <si>
    <t>3366C35A</t>
  </si>
  <si>
    <t>Isabel II,  Vieques</t>
  </si>
  <si>
    <t>isab/viqu</t>
  </si>
  <si>
    <t>3366D02C</t>
  </si>
  <si>
    <t>La Esperanza, Vieques</t>
  </si>
  <si>
    <t>vieq</t>
  </si>
  <si>
    <t>335CC478</t>
  </si>
  <si>
    <t>vieq2</t>
  </si>
  <si>
    <t>Magueyes Island</t>
  </si>
  <si>
    <t>magi</t>
  </si>
  <si>
    <t>3364E042</t>
  </si>
  <si>
    <t>magi2</t>
  </si>
  <si>
    <t>Mayagüez</t>
  </si>
  <si>
    <t>maya</t>
  </si>
  <si>
    <t>336633DE</t>
  </si>
  <si>
    <t>Mona Island</t>
  </si>
  <si>
    <t xml:space="preserve">mona </t>
  </si>
  <si>
    <t>3365E2B8</t>
  </si>
  <si>
    <t>mona2</t>
  </si>
  <si>
    <t>San Juan</t>
  </si>
  <si>
    <t>sanj</t>
  </si>
  <si>
    <t>wls</t>
  </si>
  <si>
    <t>335CA19E</t>
  </si>
  <si>
    <t>sanj2</t>
  </si>
  <si>
    <t>pws</t>
  </si>
  <si>
    <t>Yabucoa</t>
  </si>
  <si>
    <t>yabu</t>
  </si>
  <si>
    <t>3366B5CA</t>
  </si>
  <si>
    <t>Peñuelas</t>
  </si>
  <si>
    <t>penu</t>
  </si>
  <si>
    <t>Removed, relocated equipment to Caja de Muertos (2014)</t>
  </si>
  <si>
    <t>3366A6BC</t>
  </si>
  <si>
    <t>Caja de Muertos</t>
  </si>
  <si>
    <t>camu</t>
  </si>
  <si>
    <t>DART 41421</t>
  </si>
  <si>
    <t>Puerto Rico Trench East - North St Thomas</t>
  </si>
  <si>
    <t>DART  41420</t>
  </si>
  <si>
    <t>Puerto Rico Trench West - North Santo Domingo</t>
  </si>
  <si>
    <t>Baseterre (Coast Guard Base)</t>
  </si>
  <si>
    <t>bass</t>
  </si>
  <si>
    <t>St. Kitts &amp; Nevis</t>
  </si>
  <si>
    <t>CPACC/MACC; Upgraded by UNESCO/ NEMA</t>
  </si>
  <si>
    <t>FA8005BC;  1402D290  Was transmitting Met data from British Virgin Islands BVIERC</t>
  </si>
  <si>
    <t xml:space="preserve"> Ganter's Bay</t>
  </si>
  <si>
    <t>stlu</t>
  </si>
  <si>
    <t>prs1</t>
  </si>
  <si>
    <t>St. Lucia</t>
  </si>
  <si>
    <t>Saint Lucia Met Service/CIMH/NOC</t>
  </si>
  <si>
    <t>6B00103C</t>
  </si>
  <si>
    <t>SOLC10</t>
  </si>
  <si>
    <t>prs2</t>
  </si>
  <si>
    <t>Calliaqua (Coast Guard Base)</t>
  </si>
  <si>
    <t>calq</t>
  </si>
  <si>
    <t>St. Vincent &amp; the Grenadines</t>
  </si>
  <si>
    <t>CPACC/MACC; Upgraded by UNESCO/ NEMO</t>
  </si>
  <si>
    <t>53500294;  1401D59E (Not transmitting)</t>
  </si>
  <si>
    <t>SOVG10</t>
  </si>
  <si>
    <t>Gustavia</t>
  </si>
  <si>
    <t>St. Barthelemy</t>
  </si>
  <si>
    <t>Collectivite de St. Barthelemy</t>
  </si>
  <si>
    <t>12A00C44</t>
  </si>
  <si>
    <t>stmt</t>
  </si>
  <si>
    <t>St. Martin</t>
  </si>
  <si>
    <t>Collective de St. Martin</t>
  </si>
  <si>
    <t>12A01F32</t>
  </si>
  <si>
    <t>Cedros Bay</t>
  </si>
  <si>
    <t>cdtt</t>
  </si>
  <si>
    <t>Trinidad and Tobago</t>
  </si>
  <si>
    <t xml:space="preserve">Trinidad and Tobago Hydrographic Unit, Originally CPACC ? </t>
  </si>
  <si>
    <t xml:space="preserve"> A9C013C0 (Hydrographic Unit), 14030602 (Guyayaguare-Not Transmitting)</t>
  </si>
  <si>
    <t>SOTD10</t>
  </si>
  <si>
    <t>Charlotteville</t>
  </si>
  <si>
    <t>chrl</t>
  </si>
  <si>
    <t>CPACC Trinidad and Tobago Hydrographic Unit</t>
  </si>
  <si>
    <t>A9C043BC (Hydrographic Unit); 14003496 (CPACC Not transmitting)</t>
  </si>
  <si>
    <t>Point Fortin</t>
  </si>
  <si>
    <t>pnfo</t>
  </si>
  <si>
    <t xml:space="preserve">Trinidad and Tobago Hydrographic Unit </t>
  </si>
  <si>
    <t>A9C050CA</t>
  </si>
  <si>
    <t>Port Of Spain</t>
  </si>
  <si>
    <t>ptsp</t>
  </si>
  <si>
    <t>Trinidad and Tobago Hydrographic Unit, CPACC/MACC</t>
  </si>
  <si>
    <t>A9C000B6 (Hydrographic Unit); 1402F47C (CPACC/MACC, Not Transmitting)</t>
  </si>
  <si>
    <t>Scarborough</t>
  </si>
  <si>
    <t>scar</t>
  </si>
  <si>
    <t>A9C0352C</t>
  </si>
  <si>
    <t>Toco Trinidad</t>
  </si>
  <si>
    <t>A9C0265A (Not transmitting)</t>
  </si>
  <si>
    <t>Point a Pierre</t>
  </si>
  <si>
    <t>Grand Turk</t>
  </si>
  <si>
    <t>tuca</t>
  </si>
  <si>
    <t>Turks and Caicos</t>
  </si>
  <si>
    <t>DDEM - TCI / CTWP</t>
  </si>
  <si>
    <t>C2D00462</t>
  </si>
  <si>
    <t>SOTI10</t>
  </si>
  <si>
    <t>Charlotte Amalie, St. Thomas</t>
  </si>
  <si>
    <t>amal</t>
  </si>
  <si>
    <t>USVI</t>
  </si>
  <si>
    <t>3364A348</t>
  </si>
  <si>
    <t>amal2</t>
  </si>
  <si>
    <t>Christiansted Harbor, St. Croix</t>
  </si>
  <si>
    <t>stcr</t>
  </si>
  <si>
    <t>3365B2C4</t>
  </si>
  <si>
    <t>stcr2</t>
  </si>
  <si>
    <t>Lameshur Bay, St. John</t>
  </si>
  <si>
    <t>lame</t>
  </si>
  <si>
    <t>335D10EA</t>
  </si>
  <si>
    <t xml:space="preserve"> lame2</t>
  </si>
  <si>
    <t>Lime Tree Bay, St. Croix</t>
  </si>
  <si>
    <t>lime</t>
  </si>
  <si>
    <t>3364B03E</t>
  </si>
  <si>
    <t>Web</t>
  </si>
  <si>
    <t>lime2</t>
  </si>
  <si>
    <t>Aves Island</t>
  </si>
  <si>
    <t>Venezuela</t>
  </si>
  <si>
    <t>Punta Arenas, Margarita Island</t>
  </si>
  <si>
    <t>La Guaira</t>
  </si>
  <si>
    <t>Instituto Geografico de Venezuela Simon Bolivar</t>
  </si>
  <si>
    <t>mrig</t>
  </si>
  <si>
    <t>Saint Martin Island</t>
  </si>
  <si>
    <t>2017 Sea Level Report said that this station beacame operational before Hurricane Irma which then destroyed. However, at tthe 2017 report, it stayed classified as Operational RTX (LAST DATA: 2018-12-6)</t>
  </si>
  <si>
    <t>2017 IOC Sea Level Report status: Contributing RTX, but the last 3 months of this sation had no data.</t>
  </si>
  <si>
    <t>2017 IOC Sea Level Report status: Existing</t>
  </si>
  <si>
    <t>2017 Sea Level Station Report: The code does not appear on the list. 2017 Status: Planned</t>
  </si>
  <si>
    <t>2017 IOC Sea Level Station Report: No data reported at the end of the year, but the status was Contributing RTX</t>
  </si>
  <si>
    <t>IOC Sea Level Report: No data  reported since Feb-2017; status: contributing RTX</t>
  </si>
  <si>
    <t>IOC Sea Level Report: No data but a Contributing RTX status. LAST DATA: 2016-12-12</t>
  </si>
  <si>
    <t>2017 IOC Sea Level Report: Down, 2018</t>
  </si>
  <si>
    <t>2017 IOC Sea Level Report: Does not appears</t>
  </si>
  <si>
    <t>2017 IOC Sea Level Report: Contributing RTX, LAST DATA: 2017-09-20</t>
  </si>
  <si>
    <t>2017 IOC Sea Level Report: No data at the end of the year; status: Contributing RTX</t>
  </si>
  <si>
    <t>2017 IOC Sea Level Report: No data at the end of the year, status: Contributing RTX</t>
  </si>
  <si>
    <t>2017 IOC Sea Level Report: Station location saib Marigot instead of St. Martin</t>
  </si>
  <si>
    <t>2017 IOC Sea Level Report: No data Status: Contributing RTX LAST DATA: 2013-06-28</t>
  </si>
  <si>
    <t>2017 IOC Sea Level Report: No Data; Status; Contributing RTX LAST DATA: 2013-05-10</t>
  </si>
  <si>
    <t>2017 IOC Sea Level: No data at the end of the year; status: operationalTEST</t>
  </si>
  <si>
    <t>22-04-2016</t>
  </si>
  <si>
    <t xml:space="preserve">Contributing RTX </t>
  </si>
  <si>
    <t>(Replaced DART 41424)</t>
  </si>
  <si>
    <t>Dart Wave Glider Station Tide Tool code: dgul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</si>
</sst>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0.0000000"/>
  </numFmts>
  <fonts count="24" x14ac:knownFonts="1">
    <font>
      <sz val="11"/>
      <color rgb="FF000000"/>
      <name val="Calibri"/>
    </font>
    <font>
      <sz val="11"/>
      <name val="Calibri"/>
    </font>
    <font>
      <b/>
      <sz val="11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b/>
      <u/>
      <sz val="11"/>
      <color rgb="FF000000"/>
      <name val="Times New Roman"/>
    </font>
    <font>
      <b/>
      <u/>
      <sz val="11"/>
      <color rgb="FF000000"/>
      <name val="Times New Roman"/>
    </font>
    <font>
      <sz val="11"/>
      <name val="Times New Roman"/>
    </font>
    <font>
      <sz val="11"/>
      <color rgb="FF222222"/>
      <name val="Times New Roman"/>
    </font>
    <font>
      <u/>
      <sz val="11"/>
      <color rgb="FF9C0006"/>
      <name val="Times New Roman"/>
    </font>
    <font>
      <strike/>
      <sz val="11"/>
      <name val="Times New Roman"/>
    </font>
    <font>
      <u/>
      <sz val="11"/>
      <color rgb="FF9C0006"/>
      <name val="Calibri"/>
    </font>
    <font>
      <u/>
      <sz val="11"/>
      <color rgb="FF9C0006"/>
      <name val="Calibri"/>
    </font>
    <font>
      <sz val="11"/>
      <color rgb="FF9C0006"/>
      <name val="Times New Roman"/>
    </font>
    <font>
      <u/>
      <sz val="11"/>
      <color rgb="FF9C0006"/>
      <name val="Times New Roman"/>
    </font>
    <font>
      <u/>
      <sz val="11"/>
      <color rgb="FF9C0006"/>
      <name val="Times New Roman"/>
    </font>
    <font>
      <u/>
      <sz val="11"/>
      <color rgb="FF9C0006"/>
      <name val="Times New Roman"/>
    </font>
    <font>
      <u/>
      <sz val="11"/>
      <color rgb="FF000000"/>
      <name val="Times New Roman"/>
    </font>
    <font>
      <u/>
      <sz val="11"/>
      <color rgb="FF9C0006"/>
      <name val="Times New Roman"/>
    </font>
    <font>
      <sz val="11"/>
      <name val="Times New Roman"/>
      <family val="1"/>
    </font>
    <font>
      <sz val="11"/>
      <color rgb="FF9C0006"/>
      <name val="Calibri"/>
      <family val="2"/>
      <scheme val="minor"/>
    </font>
    <font>
      <u/>
      <sz val="11"/>
      <color theme="10"/>
      <name val="Calibri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BACC6"/>
        <bgColor rgb="FF4BACC6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C7CE"/>
        <bgColor rgb="FFFFC7CE"/>
      </patternFill>
    </fill>
    <fill>
      <patternFill patternType="solid">
        <fgColor rgb="FFFFC7CE"/>
      </patternFill>
    </fill>
  </fills>
  <borders count="91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thin">
        <color rgb="FFF79646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thin">
        <color rgb="FFF79646"/>
      </left>
      <right/>
      <top/>
      <bottom/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F79646"/>
      </left>
      <right/>
      <top/>
      <bottom/>
      <diagonal/>
    </border>
    <border>
      <left/>
      <right style="thin">
        <color rgb="FFF79646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0" fillId="8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29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4" fillId="5" borderId="37" xfId="0" applyNumberFormat="1" applyFont="1" applyFill="1" applyBorder="1" applyAlignment="1">
      <alignment horizontal="center" vertical="center" wrapText="1"/>
    </xf>
    <xf numFmtId="2" fontId="4" fillId="5" borderId="37" xfId="0" applyNumberFormat="1" applyFont="1" applyFill="1" applyBorder="1" applyAlignment="1">
      <alignment horizontal="center" vertical="center"/>
    </xf>
    <xf numFmtId="2" fontId="4" fillId="5" borderId="38" xfId="0" applyNumberFormat="1" applyFont="1" applyFill="1" applyBorder="1" applyAlignment="1">
      <alignment horizontal="center" vertical="center" wrapText="1"/>
    </xf>
    <xf numFmtId="2" fontId="4" fillId="5" borderId="39" xfId="0" applyNumberFormat="1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2" fontId="3" fillId="0" borderId="57" xfId="0" applyNumberFormat="1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2" fontId="3" fillId="0" borderId="59" xfId="0" applyNumberFormat="1" applyFont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165" fontId="7" fillId="0" borderId="54" xfId="0" applyNumberFormat="1" applyFont="1" applyBorder="1" applyAlignment="1">
      <alignment horizontal="center" vertical="center"/>
    </xf>
    <xf numFmtId="165" fontId="7" fillId="0" borderId="66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165" fontId="3" fillId="0" borderId="54" xfId="0" applyNumberFormat="1" applyFont="1" applyBorder="1" applyAlignment="1">
      <alignment horizontal="center" vertical="center"/>
    </xf>
    <xf numFmtId="165" fontId="3" fillId="0" borderId="6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2" fontId="3" fillId="7" borderId="57" xfId="0" applyNumberFormat="1" applyFont="1" applyFill="1" applyBorder="1" applyAlignment="1">
      <alignment horizontal="center" vertical="center"/>
    </xf>
    <xf numFmtId="2" fontId="3" fillId="7" borderId="58" xfId="0" applyNumberFormat="1" applyFont="1" applyFill="1" applyBorder="1" applyAlignment="1">
      <alignment horizontal="center" vertical="center"/>
    </xf>
    <xf numFmtId="2" fontId="3" fillId="7" borderId="59" xfId="0" applyNumberFormat="1" applyFont="1" applyFill="1" applyBorder="1" applyAlignment="1">
      <alignment horizontal="center" vertical="center"/>
    </xf>
    <xf numFmtId="165" fontId="7" fillId="2" borderId="54" xfId="0" applyNumberFormat="1" applyFont="1" applyFill="1" applyBorder="1" applyAlignment="1">
      <alignment horizontal="center" vertical="center"/>
    </xf>
    <xf numFmtId="165" fontId="7" fillId="2" borderId="73" xfId="0" applyNumberFormat="1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2" fontId="3" fillId="2" borderId="57" xfId="0" applyNumberFormat="1" applyFont="1" applyFill="1" applyBorder="1" applyAlignment="1">
      <alignment horizontal="center" vertical="center"/>
    </xf>
    <xf numFmtId="2" fontId="3" fillId="2" borderId="58" xfId="0" applyNumberFormat="1" applyFont="1" applyFill="1" applyBorder="1" applyAlignment="1">
      <alignment horizontal="center" vertical="center"/>
    </xf>
    <xf numFmtId="2" fontId="3" fillId="2" borderId="59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165" fontId="3" fillId="2" borderId="54" xfId="0" applyNumberFormat="1" applyFont="1" applyFill="1" applyBorder="1" applyAlignment="1">
      <alignment horizontal="center" vertical="center"/>
    </xf>
    <xf numFmtId="165" fontId="3" fillId="2" borderId="73" xfId="0" applyNumberFormat="1" applyFont="1" applyFill="1" applyBorder="1" applyAlignment="1">
      <alignment horizontal="center" vertical="center"/>
    </xf>
    <xf numFmtId="0" fontId="11" fillId="7" borderId="58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2" fontId="12" fillId="7" borderId="58" xfId="0" applyNumberFormat="1" applyFont="1" applyFill="1" applyBorder="1" applyAlignment="1">
      <alignment horizontal="center" vertical="center"/>
    </xf>
    <xf numFmtId="2" fontId="13" fillId="7" borderId="58" xfId="0" applyNumberFormat="1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2" fontId="14" fillId="7" borderId="59" xfId="0" applyNumberFormat="1" applyFont="1" applyFill="1" applyBorder="1" applyAlignment="1">
      <alignment horizontal="center" vertical="center"/>
    </xf>
    <xf numFmtId="2" fontId="15" fillId="7" borderId="58" xfId="0" applyNumberFormat="1" applyFont="1" applyFill="1" applyBorder="1" applyAlignment="1">
      <alignment horizontal="center" vertical="center"/>
    </xf>
    <xf numFmtId="165" fontId="7" fillId="0" borderId="54" xfId="0" applyNumberFormat="1" applyFont="1" applyBorder="1" applyAlignment="1">
      <alignment horizontal="center" vertical="center" wrapText="1"/>
    </xf>
    <xf numFmtId="165" fontId="7" fillId="2" borderId="54" xfId="0" applyNumberFormat="1" applyFont="1" applyFill="1" applyBorder="1" applyAlignment="1">
      <alignment horizontal="center" vertical="center" wrapText="1"/>
    </xf>
    <xf numFmtId="2" fontId="16" fillId="7" borderId="57" xfId="0" applyNumberFormat="1" applyFont="1" applyFill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3" fillId="6" borderId="65" xfId="0" applyFont="1" applyFill="1" applyBorder="1" applyAlignment="1">
      <alignment horizontal="center" vertical="center" wrapText="1"/>
    </xf>
    <xf numFmtId="0" fontId="13" fillId="7" borderId="79" xfId="0" applyFont="1" applyFill="1" applyBorder="1" applyAlignment="1">
      <alignment horizontal="center" vertical="center"/>
    </xf>
    <xf numFmtId="0" fontId="13" fillId="7" borderId="7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165" fontId="7" fillId="0" borderId="66" xfId="0" applyNumberFormat="1" applyFont="1" applyBorder="1" applyAlignment="1">
      <alignment horizontal="center" vertical="center" wrapText="1"/>
    </xf>
    <xf numFmtId="11" fontId="7" fillId="0" borderId="54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8" fillId="7" borderId="57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165" fontId="7" fillId="2" borderId="73" xfId="0" applyNumberFormat="1" applyFont="1" applyFill="1" applyBorder="1" applyAlignment="1">
      <alignment horizontal="center" vertical="center" wrapText="1"/>
    </xf>
    <xf numFmtId="0" fontId="7" fillId="6" borderId="84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165" fontId="3" fillId="2" borderId="86" xfId="0" applyNumberFormat="1" applyFont="1" applyFill="1" applyBorder="1" applyAlignment="1">
      <alignment horizontal="center" vertical="center"/>
    </xf>
    <xf numFmtId="165" fontId="3" fillId="2" borderId="87" xfId="0" applyNumberFormat="1" applyFont="1" applyFill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 wrapText="1"/>
    </xf>
    <xf numFmtId="2" fontId="3" fillId="0" borderId="89" xfId="0" applyNumberFormat="1" applyFont="1" applyBorder="1" applyAlignment="1">
      <alignment horizontal="center" vertical="center"/>
    </xf>
    <xf numFmtId="2" fontId="3" fillId="0" borderId="88" xfId="0" applyNumberFormat="1" applyFont="1" applyBorder="1" applyAlignment="1">
      <alignment horizontal="center" vertical="center"/>
    </xf>
    <xf numFmtId="2" fontId="3" fillId="0" borderId="9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20" fillId="8" borderId="57" xfId="1" applyBorder="1" applyAlignment="1">
      <alignment horizontal="center" vertical="center"/>
    </xf>
    <xf numFmtId="2" fontId="20" fillId="8" borderId="58" xfId="1" applyNumberFormat="1" applyBorder="1" applyAlignment="1">
      <alignment horizontal="center" vertical="center"/>
    </xf>
    <xf numFmtId="2" fontId="20" fillId="8" borderId="59" xfId="1" applyNumberFormat="1" applyBorder="1" applyAlignment="1">
      <alignment horizontal="center" vertical="center"/>
    </xf>
    <xf numFmtId="2" fontId="20" fillId="8" borderId="57" xfId="1" applyNumberForma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/>
    </xf>
    <xf numFmtId="0" fontId="3" fillId="0" borderId="74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1" fillId="0" borderId="18" xfId="2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 vertical="center" wrapText="1"/>
    </xf>
    <xf numFmtId="0" fontId="1" fillId="0" borderId="71" xfId="0" applyFont="1" applyBorder="1"/>
    <xf numFmtId="0" fontId="1" fillId="0" borderId="52" xfId="0" applyFont="1" applyBorder="1"/>
    <xf numFmtId="0" fontId="7" fillId="0" borderId="64" xfId="0" applyFont="1" applyBorder="1" applyAlignment="1">
      <alignment horizontal="center" vertical="center" wrapText="1"/>
    </xf>
    <xf numFmtId="0" fontId="1" fillId="0" borderId="42" xfId="0" applyFont="1" applyBorder="1"/>
    <xf numFmtId="0" fontId="1" fillId="0" borderId="53" xfId="0" applyFont="1" applyBorder="1"/>
    <xf numFmtId="0" fontId="7" fillId="0" borderId="62" xfId="0" applyFont="1" applyBorder="1" applyAlignment="1">
      <alignment horizontal="center" vertical="center" wrapText="1"/>
    </xf>
    <xf numFmtId="0" fontId="1" fillId="0" borderId="43" xfId="0" applyFont="1" applyBorder="1"/>
    <xf numFmtId="0" fontId="3" fillId="0" borderId="64" xfId="0" applyFont="1" applyBorder="1" applyAlignment="1">
      <alignment horizontal="center" vertical="center"/>
    </xf>
    <xf numFmtId="0" fontId="1" fillId="0" borderId="44" xfId="0" applyFont="1" applyBorder="1"/>
    <xf numFmtId="165" fontId="7" fillId="0" borderId="62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1" fillId="0" borderId="50" xfId="0" applyFont="1" applyBorder="1"/>
    <xf numFmtId="165" fontId="7" fillId="0" borderId="48" xfId="0" applyNumberFormat="1" applyFont="1" applyBorder="1" applyAlignment="1">
      <alignment horizontal="center" vertical="center"/>
    </xf>
    <xf numFmtId="0" fontId="1" fillId="0" borderId="56" xfId="0" applyFont="1" applyBorder="1"/>
    <xf numFmtId="0" fontId="1" fillId="0" borderId="47" xfId="0" applyFont="1" applyBorder="1"/>
    <xf numFmtId="165" fontId="3" fillId="0" borderId="48" xfId="0" applyNumberFormat="1" applyFont="1" applyBorder="1" applyAlignment="1">
      <alignment horizontal="center" vertical="center"/>
    </xf>
    <xf numFmtId="0" fontId="1" fillId="0" borderId="72" xfId="0" applyFont="1" applyBorder="1"/>
    <xf numFmtId="0" fontId="7" fillId="2" borderId="62" xfId="0" applyFont="1" applyFill="1" applyBorder="1" applyAlignment="1">
      <alignment horizontal="center" vertical="center" wrapText="1"/>
    </xf>
    <xf numFmtId="165" fontId="7" fillId="2" borderId="68" xfId="0" applyNumberFormat="1" applyFont="1" applyFill="1" applyBorder="1" applyAlignment="1">
      <alignment horizontal="center" vertical="center"/>
    </xf>
    <xf numFmtId="0" fontId="1" fillId="0" borderId="55" xfId="0" applyFont="1" applyBorder="1"/>
    <xf numFmtId="165" fontId="7" fillId="0" borderId="48" xfId="0" applyNumberFormat="1" applyFont="1" applyBorder="1" applyAlignment="1">
      <alignment horizontal="center" vertical="center" wrapText="1"/>
    </xf>
    <xf numFmtId="165" fontId="7" fillId="2" borderId="62" xfId="0" applyNumberFormat="1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1" fillId="0" borderId="70" xfId="0" applyFont="1" applyBorder="1"/>
    <xf numFmtId="165" fontId="7" fillId="2" borderId="48" xfId="0" applyNumberFormat="1" applyFont="1" applyFill="1" applyBorder="1" applyAlignment="1">
      <alignment horizontal="center" vertical="center"/>
    </xf>
    <xf numFmtId="165" fontId="7" fillId="2" borderId="62" xfId="0" applyNumberFormat="1" applyFont="1" applyFill="1" applyBorder="1" applyAlignment="1">
      <alignment horizontal="center" vertical="center" wrapText="1"/>
    </xf>
    <xf numFmtId="165" fontId="7" fillId="2" borderId="68" xfId="0" applyNumberFormat="1" applyFont="1" applyFill="1" applyBorder="1" applyAlignment="1">
      <alignment horizontal="center" vertical="center" wrapText="1"/>
    </xf>
    <xf numFmtId="165" fontId="3" fillId="2" borderId="68" xfId="0" applyNumberFormat="1" applyFont="1" applyFill="1" applyBorder="1" applyAlignment="1">
      <alignment horizontal="center" vertical="center"/>
    </xf>
    <xf numFmtId="165" fontId="3" fillId="0" borderId="62" xfId="0" applyNumberFormat="1" applyFont="1" applyBorder="1" applyAlignment="1">
      <alignment horizontal="center" vertical="center"/>
    </xf>
    <xf numFmtId="165" fontId="3" fillId="2" borderId="62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165" fontId="7" fillId="2" borderId="46" xfId="0" applyNumberFormat="1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7" fillId="0" borderId="42" xfId="0" applyFont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/>
    </xf>
    <xf numFmtId="0" fontId="1" fillId="0" borderId="33" xfId="0" applyFont="1" applyBorder="1"/>
    <xf numFmtId="2" fontId="4" fillId="5" borderId="28" xfId="0" applyNumberFormat="1" applyFont="1" applyFill="1" applyBorder="1" applyAlignment="1">
      <alignment horizontal="center" vertical="center"/>
    </xf>
    <xf numFmtId="0" fontId="1" fillId="0" borderId="34" xfId="0" applyFont="1" applyBorder="1"/>
    <xf numFmtId="0" fontId="4" fillId="5" borderId="26" xfId="0" applyFont="1" applyFill="1" applyBorder="1" applyAlignment="1">
      <alignment horizontal="center" vertical="center" wrapText="1"/>
    </xf>
    <xf numFmtId="0" fontId="1" fillId="0" borderId="32" xfId="0" applyFont="1" applyBorder="1"/>
    <xf numFmtId="0" fontId="4" fillId="5" borderId="2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1" fillId="0" borderId="36" xfId="0" applyFont="1" applyBorder="1"/>
    <xf numFmtId="0" fontId="4" fillId="5" borderId="12" xfId="0" applyFont="1" applyFill="1" applyBorder="1" applyAlignment="1">
      <alignment horizontal="center" vertical="center" wrapText="1"/>
    </xf>
    <xf numFmtId="0" fontId="1" fillId="0" borderId="74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4" fillId="4" borderId="19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4" fillId="4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4" fillId="4" borderId="1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1" fillId="0" borderId="31" xfId="0" applyFont="1" applyBorder="1"/>
    <xf numFmtId="165" fontId="7" fillId="2" borderId="45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23" xfId="0" applyFont="1" applyBorder="1"/>
    <xf numFmtId="0" fontId="1" fillId="0" borderId="24" xfId="0" applyFont="1" applyBorder="1"/>
    <xf numFmtId="0" fontId="4" fillId="4" borderId="9" xfId="0" applyFont="1" applyFill="1" applyBorder="1" applyAlignment="1">
      <alignment horizontal="center" vertical="center"/>
    </xf>
    <xf numFmtId="0" fontId="1" fillId="0" borderId="10" xfId="0" applyFont="1" applyBorder="1"/>
    <xf numFmtId="0" fontId="0" fillId="0" borderId="0" xfId="0"/>
    <xf numFmtId="0" fontId="4" fillId="5" borderId="28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3" fillId="0" borderId="17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 wrapText="1"/>
    </xf>
    <xf numFmtId="0" fontId="1" fillId="0" borderId="40" xfId="0" applyFont="1" applyBorder="1"/>
    <xf numFmtId="0" fontId="3" fillId="0" borderId="18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1" fillId="0" borderId="22" xfId="0" applyFont="1" applyBorder="1"/>
    <xf numFmtId="0" fontId="4" fillId="5" borderId="21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1" fillId="0" borderId="35" xfId="0" applyFont="1" applyBorder="1"/>
    <xf numFmtId="0" fontId="3" fillId="0" borderId="4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165" fontId="7" fillId="0" borderId="62" xfId="0" applyNumberFormat="1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/>
    </xf>
    <xf numFmtId="49" fontId="7" fillId="0" borderId="62" xfId="0" applyNumberFormat="1" applyFont="1" applyBorder="1" applyAlignment="1">
      <alignment horizontal="center" vertical="center" wrapText="1"/>
    </xf>
    <xf numFmtId="2" fontId="3" fillId="0" borderId="63" xfId="0" applyNumberFormat="1" applyFont="1" applyBorder="1" applyAlignment="1">
      <alignment horizontal="center" vertical="center"/>
    </xf>
    <xf numFmtId="2" fontId="3" fillId="0" borderId="80" xfId="0" applyNumberFormat="1" applyFont="1" applyBorder="1" applyAlignment="1">
      <alignment horizontal="center" vertical="center"/>
    </xf>
    <xf numFmtId="0" fontId="1" fillId="0" borderId="82" xfId="0" applyFont="1" applyBorder="1"/>
    <xf numFmtId="0" fontId="3" fillId="0" borderId="48" xfId="0" applyFont="1" applyBorder="1" applyAlignment="1">
      <alignment horizontal="center" vertical="center"/>
    </xf>
    <xf numFmtId="2" fontId="3" fillId="0" borderId="81" xfId="0" applyNumberFormat="1" applyFont="1" applyBorder="1" applyAlignment="1">
      <alignment horizontal="center" vertical="center"/>
    </xf>
    <xf numFmtId="0" fontId="1" fillId="0" borderId="83" xfId="0" applyFont="1" applyBorder="1"/>
    <xf numFmtId="0" fontId="7" fillId="0" borderId="45" xfId="0" applyFont="1" applyBorder="1" applyAlignment="1">
      <alignment horizontal="center" vertical="center" wrapText="1"/>
    </xf>
    <xf numFmtId="0" fontId="1" fillId="0" borderId="77" xfId="0" applyFont="1" applyBorder="1"/>
    <xf numFmtId="0" fontId="3" fillId="0" borderId="17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48" xfId="0" applyNumberFormat="1" applyFont="1" applyBorder="1" applyAlignment="1">
      <alignment horizontal="center" vertical="center" wrapText="1"/>
    </xf>
    <xf numFmtId="0" fontId="1" fillId="0" borderId="78" xfId="0" applyFont="1" applyBorder="1"/>
    <xf numFmtId="0" fontId="7" fillId="0" borderId="78" xfId="0" applyFont="1" applyBorder="1" applyAlignment="1">
      <alignment horizontal="center" vertical="center" wrapText="1"/>
    </xf>
    <xf numFmtId="165" fontId="7" fillId="0" borderId="77" xfId="0" applyNumberFormat="1" applyFont="1" applyBorder="1" applyAlignment="1">
      <alignment horizontal="center" vertical="center"/>
    </xf>
    <xf numFmtId="165" fontId="7" fillId="0" borderId="45" xfId="0" applyNumberFormat="1" applyFont="1" applyBorder="1" applyAlignment="1">
      <alignment horizontal="center" vertical="center"/>
    </xf>
    <xf numFmtId="0" fontId="7" fillId="6" borderId="71" xfId="0" applyFont="1" applyFill="1" applyBorder="1" applyAlignment="1">
      <alignment horizontal="center" vertical="center" wrapText="1"/>
    </xf>
    <xf numFmtId="0" fontId="23" fillId="0" borderId="7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519792</xdr:colOff>
      <xdr:row>1</xdr:row>
      <xdr:rowOff>46264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72506" y="223157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drive.google.com/open?id=1jXj6zbPIar2bShQB8V_HVmuC--cAVSLd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drive.google.com/open?id=1kMyTW6x_rcz8rjUAB4FBCmUNETX5q7y_" TargetMode="External"/><Relationship Id="rId1" Type="http://schemas.openxmlformats.org/officeDocument/2006/relationships/hyperlink" Target="https://drive.google.com/open?id=18Kn_bX7EFJ9LDiegzSHOq1uWKJZni7z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Z-6A_mODw8RvN-jeGvmLXeYq-2jOeV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000"/>
  <sheetViews>
    <sheetView workbookViewId="0"/>
  </sheetViews>
  <sheetFormatPr defaultColWidth="14.453125" defaultRowHeight="15" customHeight="1" x14ac:dyDescent="0.35"/>
  <cols>
    <col min="1" max="6" width="8.7265625" customWidth="1"/>
  </cols>
  <sheetData>
    <row r="1" ht="14.25" customHeight="1" x14ac:dyDescent="0.35"/>
    <row r="2" ht="14.25" customHeight="1" x14ac:dyDescent="0.35"/>
    <row r="3" ht="14.25" customHeight="1" x14ac:dyDescent="0.35"/>
    <row r="4" ht="14.25" customHeight="1" x14ac:dyDescent="0.35"/>
    <row r="5" ht="14.25" customHeight="1" x14ac:dyDescent="0.35"/>
    <row r="6" ht="14.25" customHeight="1" x14ac:dyDescent="0.35"/>
    <row r="7" ht="14.25" customHeight="1" x14ac:dyDescent="0.35"/>
    <row r="8" ht="14.25" customHeight="1" x14ac:dyDescent="0.35"/>
    <row r="9" ht="14.25" customHeight="1" x14ac:dyDescent="0.35"/>
    <row r="10" ht="14.25" customHeight="1" x14ac:dyDescent="0.35"/>
    <row r="11" ht="14.25" customHeight="1" x14ac:dyDescent="0.35"/>
    <row r="12" ht="14.25" customHeight="1" x14ac:dyDescent="0.35"/>
    <row r="13" ht="14.25" customHeight="1" x14ac:dyDescent="0.35"/>
    <row r="14" ht="14.25" customHeight="1" x14ac:dyDescent="0.35"/>
    <row r="15" ht="14.25" customHeight="1" x14ac:dyDescent="0.35"/>
    <row r="1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1001"/>
  <sheetViews>
    <sheetView tabSelected="1" topLeftCell="AE1" zoomScale="70" zoomScaleNormal="70" workbookViewId="0">
      <selection activeCell="AF12" sqref="AF12"/>
    </sheetView>
  </sheetViews>
  <sheetFormatPr defaultColWidth="14.453125" defaultRowHeight="15" customHeight="1" x14ac:dyDescent="0.35"/>
  <cols>
    <col min="1" max="1" width="28.7265625" customWidth="1"/>
    <col min="2" max="2" width="26" customWidth="1"/>
    <col min="3" max="3" width="15" customWidth="1"/>
    <col min="4" max="4" width="24.81640625" customWidth="1"/>
    <col min="5" max="5" width="11.7265625" customWidth="1"/>
    <col min="6" max="6" width="12.453125" customWidth="1"/>
    <col min="7" max="7" width="63.7265625" customWidth="1"/>
    <col min="8" max="8" width="55.26953125" customWidth="1"/>
    <col min="9" max="9" width="73.54296875" customWidth="1"/>
    <col min="10" max="10" width="15.26953125" customWidth="1"/>
    <col min="11" max="11" width="28" customWidth="1"/>
    <col min="12" max="12" width="22.1796875" customWidth="1"/>
    <col min="13" max="13" width="18.81640625" customWidth="1"/>
    <col min="14" max="21" width="10.26953125" customWidth="1"/>
    <col min="22" max="22" width="10.453125" customWidth="1"/>
    <col min="23" max="23" width="10.7265625" customWidth="1"/>
    <col min="24" max="25" width="10.26953125" customWidth="1"/>
    <col min="26" max="26" width="49.453125" customWidth="1"/>
    <col min="27" max="27" width="33.7265625" customWidth="1"/>
    <col min="28" max="28" width="51.26953125" customWidth="1"/>
    <col min="29" max="29" width="48.81640625" customWidth="1"/>
    <col min="30" max="30" width="23.26953125" customWidth="1"/>
    <col min="31" max="31" width="22.81640625" customWidth="1"/>
    <col min="32" max="32" width="191.26953125" bestFit="1" customWidth="1"/>
    <col min="33" max="33" width="8.81640625" customWidth="1"/>
  </cols>
  <sheetData>
    <row r="1" spans="1:33" ht="13.5" customHeight="1" x14ac:dyDescent="0.3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"/>
      <c r="AE1" s="150"/>
      <c r="AF1" s="151"/>
      <c r="AG1" s="2"/>
    </row>
    <row r="2" spans="1:33" ht="14.5" x14ac:dyDescent="0.35">
      <c r="A2" s="172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85" t="s">
        <v>2</v>
      </c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0"/>
      <c r="AD2" s="179" t="s">
        <v>3</v>
      </c>
      <c r="AE2" s="180"/>
      <c r="AF2" s="189" t="s">
        <v>4</v>
      </c>
      <c r="AG2" s="2"/>
    </row>
    <row r="3" spans="1:33" ht="13.5" customHeight="1" x14ac:dyDescent="0.35">
      <c r="A3" s="175" t="s">
        <v>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1"/>
      <c r="M3" s="181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2"/>
      <c r="AD3" s="181"/>
      <c r="AE3" s="182"/>
      <c r="AF3" s="190"/>
      <c r="AG3" s="2"/>
    </row>
    <row r="4" spans="1:33" ht="13.5" customHeight="1" x14ac:dyDescent="0.35">
      <c r="A4" s="169" t="s">
        <v>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1"/>
      <c r="M4" s="181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2"/>
      <c r="AD4" s="181"/>
      <c r="AE4" s="182"/>
      <c r="AF4" s="190"/>
      <c r="AG4" s="2"/>
    </row>
    <row r="5" spans="1:33" ht="13.5" customHeight="1" x14ac:dyDescent="0.35">
      <c r="A5" s="167" t="s">
        <v>7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51"/>
      <c r="M5" s="197" t="s">
        <v>8</v>
      </c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98"/>
      <c r="Z5" s="162" t="str">
        <f>HYPERLINK("https://www.ndbc.noaa.gov/dart.shtml","National Data Buoy Center (verified on March, 2019)")</f>
        <v>National Data Buoy Center (verified on March, 2019)</v>
      </c>
      <c r="AA5" s="165" t="str">
        <f>HYPERLINK("https://tidesandcurrents.noaa.gov/","Tide Tool (verified on March, 2019)")</f>
        <v>Tide Tool (verified on March, 2019)</v>
      </c>
      <c r="AB5" s="165" t="s">
        <v>9</v>
      </c>
      <c r="AC5" s="193" t="str">
        <f>HYPERLINK("https://tidesandcurrents.noaa.gov/","NOAA Tides and Currents (verified on March, 2019) ")</f>
        <v xml:space="preserve">NOAA Tides and Currents (verified on March, 2019) </v>
      </c>
      <c r="AD5" s="183"/>
      <c r="AE5" s="184"/>
      <c r="AF5" s="190"/>
      <c r="AG5" s="2"/>
    </row>
    <row r="6" spans="1:33" ht="13.5" customHeight="1" x14ac:dyDescent="0.35">
      <c r="A6" s="176" t="s">
        <v>10</v>
      </c>
      <c r="B6" s="159" t="s">
        <v>11</v>
      </c>
      <c r="C6" s="161" t="s">
        <v>12</v>
      </c>
      <c r="D6" s="161" t="s">
        <v>13</v>
      </c>
      <c r="E6" s="155" t="s">
        <v>14</v>
      </c>
      <c r="F6" s="157" t="s">
        <v>15</v>
      </c>
      <c r="G6" s="161" t="s">
        <v>16</v>
      </c>
      <c r="H6" s="159" t="s">
        <v>17</v>
      </c>
      <c r="I6" s="161" t="s">
        <v>18</v>
      </c>
      <c r="J6" s="161" t="s">
        <v>19</v>
      </c>
      <c r="K6" s="200" t="s">
        <v>20</v>
      </c>
      <c r="L6" s="165" t="s">
        <v>21</v>
      </c>
      <c r="M6" s="165" t="s">
        <v>22</v>
      </c>
      <c r="N6" s="199" t="s">
        <v>23</v>
      </c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98"/>
      <c r="Z6" s="163"/>
      <c r="AA6" s="166"/>
      <c r="AB6" s="163"/>
      <c r="AC6" s="163"/>
      <c r="AD6" s="194" t="s">
        <v>24</v>
      </c>
      <c r="AE6" s="188" t="s">
        <v>25</v>
      </c>
      <c r="AF6" s="190"/>
      <c r="AG6" s="2"/>
    </row>
    <row r="7" spans="1:33" ht="13.5" customHeight="1" x14ac:dyDescent="0.35">
      <c r="A7" s="177"/>
      <c r="B7" s="160"/>
      <c r="C7" s="156"/>
      <c r="D7" s="156"/>
      <c r="E7" s="156"/>
      <c r="F7" s="158"/>
      <c r="G7" s="156"/>
      <c r="H7" s="160"/>
      <c r="I7" s="156"/>
      <c r="J7" s="156"/>
      <c r="K7" s="201"/>
      <c r="L7" s="164"/>
      <c r="M7" s="164"/>
      <c r="N7" s="3" t="s">
        <v>26</v>
      </c>
      <c r="O7" s="3" t="s">
        <v>27</v>
      </c>
      <c r="P7" s="3" t="s">
        <v>28</v>
      </c>
      <c r="Q7" s="3" t="s">
        <v>29</v>
      </c>
      <c r="R7" s="3" t="s">
        <v>30</v>
      </c>
      <c r="S7" s="3" t="s">
        <v>31</v>
      </c>
      <c r="T7" s="3" t="s">
        <v>32</v>
      </c>
      <c r="U7" s="4" t="s">
        <v>33</v>
      </c>
      <c r="V7" s="3" t="s">
        <v>34</v>
      </c>
      <c r="W7" s="5" t="s">
        <v>35</v>
      </c>
      <c r="X7" s="6" t="s">
        <v>36</v>
      </c>
      <c r="Y7" s="3" t="s">
        <v>37</v>
      </c>
      <c r="Z7" s="164"/>
      <c r="AA7" s="164"/>
      <c r="AB7" s="164"/>
      <c r="AC7" s="164"/>
      <c r="AD7" s="195"/>
      <c r="AE7" s="158"/>
      <c r="AF7" s="191"/>
      <c r="AG7" s="2"/>
    </row>
    <row r="8" spans="1:33" ht="13.5" customHeight="1" x14ac:dyDescent="0.35">
      <c r="A8" s="149" t="s">
        <v>38</v>
      </c>
      <c r="B8" s="154" t="s">
        <v>39</v>
      </c>
      <c r="C8" s="7" t="s">
        <v>40</v>
      </c>
      <c r="D8" s="146" t="s">
        <v>41</v>
      </c>
      <c r="E8" s="178">
        <v>18.1710861</v>
      </c>
      <c r="F8" s="147">
        <v>-63.092616700000001</v>
      </c>
      <c r="G8" s="148" t="s">
        <v>42</v>
      </c>
      <c r="H8" s="154" t="s">
        <v>43</v>
      </c>
      <c r="I8" s="204" t="s">
        <v>44</v>
      </c>
      <c r="J8" s="146"/>
      <c r="K8" s="146" t="s">
        <v>45</v>
      </c>
      <c r="L8" s="202">
        <v>5</v>
      </c>
      <c r="M8" s="203">
        <v>1</v>
      </c>
      <c r="N8" s="8" t="s">
        <v>46</v>
      </c>
      <c r="O8" s="9" t="s">
        <v>46</v>
      </c>
      <c r="P8" s="9" t="s">
        <v>46</v>
      </c>
      <c r="Q8" s="9" t="s">
        <v>46</v>
      </c>
      <c r="R8" s="9" t="s">
        <v>46</v>
      </c>
      <c r="S8" s="9" t="s">
        <v>46</v>
      </c>
      <c r="T8" s="9" t="s">
        <v>46</v>
      </c>
      <c r="U8" s="9" t="s">
        <v>46</v>
      </c>
      <c r="V8" s="9" t="s">
        <v>46</v>
      </c>
      <c r="W8" s="9" t="s">
        <v>46</v>
      </c>
      <c r="X8" s="9" t="s">
        <v>46</v>
      </c>
      <c r="Y8" s="10" t="str">
        <f>HYPERLINK("http://www.ioc-sealevelmonitoring.org/station.php?code=blow","NO DATA")</f>
        <v>NO DATA</v>
      </c>
      <c r="Z8" s="11"/>
      <c r="AA8" s="12" t="s">
        <v>47</v>
      </c>
      <c r="AB8" s="11"/>
      <c r="AC8" s="13"/>
      <c r="AD8" s="219">
        <v>43160</v>
      </c>
      <c r="AE8" s="14"/>
      <c r="AF8" s="102" t="s">
        <v>570</v>
      </c>
      <c r="AG8" s="2"/>
    </row>
    <row r="9" spans="1:33" ht="13.5" customHeight="1" x14ac:dyDescent="0.35">
      <c r="A9" s="110"/>
      <c r="B9" s="113"/>
      <c r="C9" s="15" t="s">
        <v>48</v>
      </c>
      <c r="D9" s="115"/>
      <c r="E9" s="115"/>
      <c r="F9" s="128"/>
      <c r="G9" s="120"/>
      <c r="H9" s="113"/>
      <c r="I9" s="115"/>
      <c r="J9" s="115"/>
      <c r="K9" s="115"/>
      <c r="L9" s="115"/>
      <c r="M9" s="122"/>
      <c r="N9" s="16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8" t="s">
        <v>46</v>
      </c>
      <c r="Z9" s="11"/>
      <c r="AA9" s="12"/>
      <c r="AB9" s="11"/>
      <c r="AC9" s="19"/>
      <c r="AD9" s="163"/>
      <c r="AE9" s="11"/>
      <c r="AF9" s="72"/>
      <c r="AG9" s="2"/>
    </row>
    <row r="10" spans="1:33" ht="13.5" customHeight="1" x14ac:dyDescent="0.35">
      <c r="A10" s="108" t="s">
        <v>49</v>
      </c>
      <c r="B10" s="20" t="s">
        <v>50</v>
      </c>
      <c r="C10" s="126" t="s">
        <v>51</v>
      </c>
      <c r="D10" s="114" t="s">
        <v>52</v>
      </c>
      <c r="E10" s="118">
        <v>17.59</v>
      </c>
      <c r="F10" s="121">
        <v>-61.82</v>
      </c>
      <c r="G10" s="119" t="s">
        <v>53</v>
      </c>
      <c r="H10" s="111" t="s">
        <v>54</v>
      </c>
      <c r="I10" s="114" t="s">
        <v>55</v>
      </c>
      <c r="J10" s="114"/>
      <c r="K10" s="21" t="s">
        <v>56</v>
      </c>
      <c r="L10" s="134">
        <v>6</v>
      </c>
      <c r="M10" s="203">
        <v>1</v>
      </c>
      <c r="N10" s="94">
        <v>100.01</v>
      </c>
      <c r="O10" s="95">
        <v>83.33</v>
      </c>
      <c r="P10" s="95">
        <v>99.8</v>
      </c>
      <c r="Q10" s="95">
        <v>99.4</v>
      </c>
      <c r="R10" s="95">
        <v>91.45</v>
      </c>
      <c r="S10" s="95">
        <v>98.94</v>
      </c>
      <c r="T10" s="95">
        <v>97.57</v>
      </c>
      <c r="U10" s="95">
        <v>97.49</v>
      </c>
      <c r="V10" s="95">
        <v>96.83</v>
      </c>
      <c r="W10" s="95">
        <v>100.01</v>
      </c>
      <c r="X10" s="95">
        <v>100.01</v>
      </c>
      <c r="Y10" s="96">
        <v>99.97</v>
      </c>
      <c r="Z10" s="11"/>
      <c r="AA10" s="12" t="s">
        <v>47</v>
      </c>
      <c r="AB10" s="11"/>
      <c r="AC10" s="196">
        <v>2</v>
      </c>
      <c r="AD10" s="163"/>
      <c r="AE10" s="11"/>
      <c r="AF10" s="72"/>
      <c r="AG10" s="2"/>
    </row>
    <row r="11" spans="1:33" ht="13.5" customHeight="1" x14ac:dyDescent="0.35">
      <c r="A11" s="110"/>
      <c r="B11" s="20" t="s">
        <v>57</v>
      </c>
      <c r="C11" s="115"/>
      <c r="D11" s="115"/>
      <c r="E11" s="115"/>
      <c r="F11" s="122"/>
      <c r="G11" s="120"/>
      <c r="H11" s="113"/>
      <c r="I11" s="115"/>
      <c r="J11" s="115"/>
      <c r="K11" s="21" t="s">
        <v>58</v>
      </c>
      <c r="L11" s="115"/>
      <c r="M11" s="122"/>
      <c r="N11" s="97" t="s">
        <v>46</v>
      </c>
      <c r="O11" s="95">
        <v>68.849999999999994</v>
      </c>
      <c r="P11" s="95">
        <v>73.41</v>
      </c>
      <c r="Q11" s="95">
        <v>69.400000000000006</v>
      </c>
      <c r="R11" s="95">
        <v>65.62</v>
      </c>
      <c r="S11" s="95">
        <v>78.09</v>
      </c>
      <c r="T11" s="95">
        <v>78.819999999999993</v>
      </c>
      <c r="U11" s="95">
        <v>76.95</v>
      </c>
      <c r="V11" s="95">
        <v>75.05</v>
      </c>
      <c r="W11" s="95">
        <v>72.069999999999993</v>
      </c>
      <c r="X11" s="95">
        <v>72.69</v>
      </c>
      <c r="Y11" s="96">
        <v>76.83</v>
      </c>
      <c r="Z11" s="11"/>
      <c r="AA11" s="12"/>
      <c r="AB11" s="11"/>
      <c r="AC11" s="163"/>
      <c r="AD11" s="163"/>
      <c r="AE11" s="11"/>
      <c r="AF11" s="72"/>
      <c r="AG11" s="2"/>
    </row>
    <row r="12" spans="1:33" ht="13.5" customHeight="1" x14ac:dyDescent="0.35">
      <c r="A12" s="25" t="s">
        <v>59</v>
      </c>
      <c r="B12" s="20" t="s">
        <v>60</v>
      </c>
      <c r="C12" s="26"/>
      <c r="D12" s="15" t="s">
        <v>52</v>
      </c>
      <c r="E12" s="27">
        <v>17.149999999999999</v>
      </c>
      <c r="F12" s="28">
        <v>-61.783299999999997</v>
      </c>
      <c r="G12" s="29" t="s">
        <v>61</v>
      </c>
      <c r="H12" s="30" t="s">
        <v>62</v>
      </c>
      <c r="I12" s="15">
        <v>14022214</v>
      </c>
      <c r="J12" s="15"/>
      <c r="K12" s="15"/>
      <c r="L12" s="15"/>
      <c r="M12" s="31"/>
      <c r="N12" s="16" t="s">
        <v>46</v>
      </c>
      <c r="O12" s="17" t="s">
        <v>46</v>
      </c>
      <c r="P12" s="17" t="s">
        <v>46</v>
      </c>
      <c r="Q12" s="17" t="s">
        <v>46</v>
      </c>
      <c r="R12" s="17" t="s">
        <v>46</v>
      </c>
      <c r="S12" s="17" t="s">
        <v>46</v>
      </c>
      <c r="T12" s="17" t="s">
        <v>46</v>
      </c>
      <c r="U12" s="17" t="s">
        <v>46</v>
      </c>
      <c r="V12" s="17" t="s">
        <v>46</v>
      </c>
      <c r="W12" s="17" t="s">
        <v>46</v>
      </c>
      <c r="X12" s="17" t="s">
        <v>46</v>
      </c>
      <c r="Y12" s="18" t="s">
        <v>46</v>
      </c>
      <c r="Z12" s="11"/>
      <c r="AA12" s="12" t="s">
        <v>47</v>
      </c>
      <c r="AB12" s="11"/>
      <c r="AC12" s="19"/>
      <c r="AD12" s="163"/>
      <c r="AE12" s="11"/>
      <c r="AF12" s="72"/>
      <c r="AG12" s="2"/>
    </row>
    <row r="13" spans="1:33" ht="13.5" customHeight="1" x14ac:dyDescent="0.35">
      <c r="A13" s="108" t="s">
        <v>63</v>
      </c>
      <c r="B13" s="111" t="s">
        <v>64</v>
      </c>
      <c r="C13" s="32" t="s">
        <v>65</v>
      </c>
      <c r="D13" s="126" t="s">
        <v>66</v>
      </c>
      <c r="E13" s="130">
        <v>12.51666</v>
      </c>
      <c r="F13" s="127">
        <v>-70.033330000000007</v>
      </c>
      <c r="G13" s="119" t="s">
        <v>53</v>
      </c>
      <c r="H13" s="135" t="s">
        <v>67</v>
      </c>
      <c r="I13" s="126" t="s">
        <v>68</v>
      </c>
      <c r="J13" s="32"/>
      <c r="K13" s="114" t="s">
        <v>69</v>
      </c>
      <c r="L13" s="126">
        <v>5</v>
      </c>
      <c r="M13" s="145">
        <v>1</v>
      </c>
      <c r="N13" s="22" t="s">
        <v>46</v>
      </c>
      <c r="O13" s="23">
        <v>19.239999999999998</v>
      </c>
      <c r="P13" s="23">
        <v>87.83</v>
      </c>
      <c r="Q13" s="23">
        <v>83.39</v>
      </c>
      <c r="R13" s="23">
        <v>88.48</v>
      </c>
      <c r="S13" s="23">
        <v>93.44</v>
      </c>
      <c r="T13" s="23">
        <v>93.71</v>
      </c>
      <c r="U13" s="23">
        <v>91.56</v>
      </c>
      <c r="V13" s="23">
        <v>93.85</v>
      </c>
      <c r="W13" s="23">
        <v>93.65</v>
      </c>
      <c r="X13" s="23">
        <v>87.06</v>
      </c>
      <c r="Y13" s="24">
        <v>92.93</v>
      </c>
      <c r="Z13" s="11"/>
      <c r="AA13" s="12" t="s">
        <v>47</v>
      </c>
      <c r="AB13" s="11"/>
      <c r="AC13" s="19"/>
      <c r="AD13" s="163"/>
      <c r="AE13" s="11"/>
      <c r="AF13" s="72"/>
      <c r="AG13" s="2"/>
    </row>
    <row r="14" spans="1:33" ht="13.5" customHeight="1" x14ac:dyDescent="0.35">
      <c r="A14" s="110"/>
      <c r="B14" s="113"/>
      <c r="C14" s="32" t="s">
        <v>40</v>
      </c>
      <c r="D14" s="115"/>
      <c r="E14" s="115"/>
      <c r="F14" s="128"/>
      <c r="G14" s="120"/>
      <c r="H14" s="136"/>
      <c r="I14" s="115"/>
      <c r="J14" s="32"/>
      <c r="K14" s="117"/>
      <c r="L14" s="115"/>
      <c r="M14" s="128"/>
      <c r="N14" s="16" t="s">
        <v>46</v>
      </c>
      <c r="O14" s="17" t="s">
        <v>46</v>
      </c>
      <c r="P14" s="17" t="s">
        <v>46</v>
      </c>
      <c r="Q14" s="17" t="s">
        <v>46</v>
      </c>
      <c r="R14" s="17" t="s">
        <v>46</v>
      </c>
      <c r="S14" s="17" t="s">
        <v>46</v>
      </c>
      <c r="T14" s="17" t="s">
        <v>46</v>
      </c>
      <c r="U14" s="17" t="s">
        <v>46</v>
      </c>
      <c r="V14" s="17" t="s">
        <v>46</v>
      </c>
      <c r="W14" s="17" t="s">
        <v>46</v>
      </c>
      <c r="X14" s="17" t="s">
        <v>46</v>
      </c>
      <c r="Y14" s="18" t="s">
        <v>46</v>
      </c>
      <c r="Z14" s="11"/>
      <c r="AA14" s="12"/>
      <c r="AB14" s="11"/>
      <c r="AC14" s="19"/>
      <c r="AD14" s="163"/>
      <c r="AE14" s="11"/>
      <c r="AF14" s="72"/>
      <c r="AG14" s="2"/>
    </row>
    <row r="15" spans="1:33" ht="13.5" customHeight="1" x14ac:dyDescent="0.35">
      <c r="A15" s="25" t="s">
        <v>70</v>
      </c>
      <c r="B15" s="30"/>
      <c r="C15" s="15"/>
      <c r="D15" s="15" t="s">
        <v>71</v>
      </c>
      <c r="E15" s="33">
        <v>37.561</v>
      </c>
      <c r="F15" s="34">
        <v>-50.000999999999998</v>
      </c>
      <c r="G15" s="105" t="s">
        <v>61</v>
      </c>
      <c r="H15" s="30" t="s">
        <v>72</v>
      </c>
      <c r="I15" s="15"/>
      <c r="J15" s="15"/>
      <c r="K15" s="117"/>
      <c r="L15" s="15"/>
      <c r="M15" s="31"/>
      <c r="N15" s="22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11">
        <v>0</v>
      </c>
      <c r="AA15" s="12"/>
      <c r="AB15" s="11"/>
      <c r="AC15" s="19"/>
      <c r="AD15" s="163"/>
      <c r="AE15" s="11"/>
      <c r="AF15" s="103" t="s">
        <v>586</v>
      </c>
      <c r="AG15" s="2"/>
    </row>
    <row r="16" spans="1:33" ht="13.5" customHeight="1" x14ac:dyDescent="0.35">
      <c r="A16" s="25" t="s">
        <v>73</v>
      </c>
      <c r="B16" s="30"/>
      <c r="C16" s="15"/>
      <c r="D16" s="15" t="s">
        <v>74</v>
      </c>
      <c r="E16" s="33">
        <v>39.298000000000002</v>
      </c>
      <c r="F16" s="34">
        <v>-70.659000000000006</v>
      </c>
      <c r="G16" s="29" t="s">
        <v>53</v>
      </c>
      <c r="H16" s="30" t="s">
        <v>72</v>
      </c>
      <c r="I16" s="15"/>
      <c r="J16" s="15"/>
      <c r="K16" s="117"/>
      <c r="L16" s="15"/>
      <c r="M16" s="31"/>
      <c r="N16" s="22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  <c r="Z16" s="11">
        <v>2</v>
      </c>
      <c r="AA16" s="12"/>
      <c r="AB16" s="11"/>
      <c r="AC16" s="19"/>
      <c r="AD16" s="163"/>
      <c r="AE16" s="11"/>
      <c r="AF16" s="72"/>
      <c r="AG16" s="2"/>
    </row>
    <row r="17" spans="1:33" ht="13.5" customHeight="1" x14ac:dyDescent="0.35">
      <c r="A17" s="25" t="s">
        <v>75</v>
      </c>
      <c r="B17" s="30"/>
      <c r="C17" s="15"/>
      <c r="D17" s="15" t="s">
        <v>76</v>
      </c>
      <c r="E17" s="33">
        <v>32.953000000000003</v>
      </c>
      <c r="F17" s="34">
        <v>-72.498999999999995</v>
      </c>
      <c r="G17" s="105" t="s">
        <v>587</v>
      </c>
      <c r="H17" s="30" t="s">
        <v>72</v>
      </c>
      <c r="I17" s="15"/>
      <c r="J17" s="15"/>
      <c r="K17" s="115"/>
      <c r="L17" s="15"/>
      <c r="M17" s="31"/>
      <c r="N17" s="22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  <c r="Z17" s="11">
        <v>2</v>
      </c>
      <c r="AA17" s="12"/>
      <c r="AB17" s="11"/>
      <c r="AC17" s="19"/>
      <c r="AD17" s="163"/>
      <c r="AE17" s="11"/>
      <c r="AF17" s="72" t="s">
        <v>588</v>
      </c>
      <c r="AG17" s="2"/>
    </row>
    <row r="18" spans="1:33" ht="13.5" customHeight="1" x14ac:dyDescent="0.35">
      <c r="A18" s="108" t="s">
        <v>77</v>
      </c>
      <c r="B18" s="111" t="s">
        <v>78</v>
      </c>
      <c r="C18" s="15" t="s">
        <v>65</v>
      </c>
      <c r="D18" s="114" t="s">
        <v>79</v>
      </c>
      <c r="E18" s="118">
        <v>26.42</v>
      </c>
      <c r="F18" s="121">
        <v>-79.010000000000005</v>
      </c>
      <c r="G18" s="119" t="s">
        <v>53</v>
      </c>
      <c r="H18" s="144" t="s">
        <v>80</v>
      </c>
      <c r="I18" s="134" t="s">
        <v>81</v>
      </c>
      <c r="J18" s="134">
        <v>211</v>
      </c>
      <c r="K18" s="134" t="s">
        <v>82</v>
      </c>
      <c r="L18" s="15">
        <v>10</v>
      </c>
      <c r="M18" s="31">
        <v>1</v>
      </c>
      <c r="N18" s="22">
        <v>95.76</v>
      </c>
      <c r="O18" s="23">
        <v>93.36</v>
      </c>
      <c r="P18" s="23">
        <v>95.89</v>
      </c>
      <c r="Q18" s="23">
        <v>93.98</v>
      </c>
      <c r="R18" s="23">
        <v>95.07</v>
      </c>
      <c r="S18" s="23">
        <v>98.59</v>
      </c>
      <c r="T18" s="23">
        <v>98.47</v>
      </c>
      <c r="U18" s="23">
        <v>96.18</v>
      </c>
      <c r="V18" s="23">
        <v>98.76</v>
      </c>
      <c r="W18" s="23">
        <v>98.29</v>
      </c>
      <c r="X18" s="23">
        <v>91.06</v>
      </c>
      <c r="Y18" s="24">
        <v>97.72</v>
      </c>
      <c r="Z18" s="11"/>
      <c r="AA18" s="12" t="s">
        <v>47</v>
      </c>
      <c r="AB18" s="11"/>
      <c r="AC18" s="19"/>
      <c r="AD18" s="163"/>
      <c r="AE18" s="192" t="s">
        <v>83</v>
      </c>
      <c r="AF18" s="72"/>
      <c r="AG18" s="2"/>
    </row>
    <row r="19" spans="1:33" ht="13.5" customHeight="1" x14ac:dyDescent="0.35">
      <c r="A19" s="109"/>
      <c r="B19" s="112"/>
      <c r="C19" s="15" t="s">
        <v>40</v>
      </c>
      <c r="D19" s="117"/>
      <c r="E19" s="117"/>
      <c r="F19" s="125"/>
      <c r="G19" s="123"/>
      <c r="H19" s="112"/>
      <c r="I19" s="117"/>
      <c r="J19" s="117"/>
      <c r="K19" s="117"/>
      <c r="L19" s="15">
        <v>10</v>
      </c>
      <c r="M19" s="31">
        <v>1</v>
      </c>
      <c r="N19" s="22">
        <v>95.65</v>
      </c>
      <c r="O19" s="23">
        <v>93.12</v>
      </c>
      <c r="P19" s="23">
        <v>95.73</v>
      </c>
      <c r="Q19" s="23">
        <v>93.77</v>
      </c>
      <c r="R19" s="23">
        <v>94.8</v>
      </c>
      <c r="S19" s="23">
        <v>98.36</v>
      </c>
      <c r="T19" s="23">
        <v>98.22</v>
      </c>
      <c r="U19" s="23">
        <v>96</v>
      </c>
      <c r="V19" s="23">
        <v>98.55</v>
      </c>
      <c r="W19" s="23">
        <v>98.01</v>
      </c>
      <c r="X19" s="23">
        <v>90.78</v>
      </c>
      <c r="Y19" s="24">
        <v>97.48</v>
      </c>
      <c r="Z19" s="11"/>
      <c r="AA19" s="12"/>
      <c r="AB19" s="11"/>
      <c r="AC19" s="19"/>
      <c r="AD19" s="163"/>
      <c r="AE19" s="182"/>
      <c r="AF19" s="72"/>
      <c r="AG19" s="2"/>
    </row>
    <row r="20" spans="1:33" ht="13.5" customHeight="1" x14ac:dyDescent="0.35">
      <c r="A20" s="109"/>
      <c r="B20" s="112"/>
      <c r="C20" s="15" t="s">
        <v>48</v>
      </c>
      <c r="D20" s="117"/>
      <c r="E20" s="117"/>
      <c r="F20" s="125"/>
      <c r="G20" s="123"/>
      <c r="H20" s="112"/>
      <c r="I20" s="117"/>
      <c r="J20" s="117"/>
      <c r="K20" s="117"/>
      <c r="L20" s="15">
        <v>5</v>
      </c>
      <c r="M20" s="31">
        <v>1</v>
      </c>
      <c r="N20" s="22">
        <v>86.79</v>
      </c>
      <c r="O20" s="23">
        <v>83.63</v>
      </c>
      <c r="P20" s="23">
        <v>87.75</v>
      </c>
      <c r="Q20" s="23">
        <v>84.44</v>
      </c>
      <c r="R20" s="23">
        <v>86.77</v>
      </c>
      <c r="S20" s="23">
        <v>93.54</v>
      </c>
      <c r="T20" s="23">
        <v>93.47</v>
      </c>
      <c r="U20" s="23">
        <v>91.14</v>
      </c>
      <c r="V20" s="23">
        <v>93.43</v>
      </c>
      <c r="W20" s="23">
        <v>93.37</v>
      </c>
      <c r="X20" s="23">
        <v>84.76</v>
      </c>
      <c r="Y20" s="24">
        <v>92.52</v>
      </c>
      <c r="Z20" s="11"/>
      <c r="AA20" s="12"/>
      <c r="AB20" s="11"/>
      <c r="AC20" s="19"/>
      <c r="AD20" s="163"/>
      <c r="AE20" s="182"/>
      <c r="AF20" s="72"/>
      <c r="AG20" s="2"/>
    </row>
    <row r="21" spans="1:33" ht="14.25" customHeight="1" x14ac:dyDescent="0.35">
      <c r="A21" s="110"/>
      <c r="B21" s="113"/>
      <c r="C21" s="15" t="s">
        <v>84</v>
      </c>
      <c r="D21" s="115"/>
      <c r="E21" s="115"/>
      <c r="F21" s="122"/>
      <c r="G21" s="120"/>
      <c r="H21" s="113"/>
      <c r="I21" s="115"/>
      <c r="J21" s="115"/>
      <c r="K21" s="115"/>
      <c r="L21" s="15">
        <v>2</v>
      </c>
      <c r="M21" s="31">
        <v>5</v>
      </c>
      <c r="N21" s="36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8"/>
      <c r="Z21" s="11"/>
      <c r="AA21" s="12"/>
      <c r="AB21" s="11"/>
      <c r="AC21" s="19"/>
      <c r="AD21" s="163"/>
      <c r="AE21" s="182"/>
      <c r="AF21" s="72" t="s">
        <v>85</v>
      </c>
      <c r="AG21" s="2"/>
    </row>
    <row r="22" spans="1:33" ht="13.5" customHeight="1" x14ac:dyDescent="0.35">
      <c r="A22" s="25" t="s">
        <v>86</v>
      </c>
      <c r="B22" s="20"/>
      <c r="C22" s="32"/>
      <c r="D22" s="32" t="s">
        <v>79</v>
      </c>
      <c r="E22" s="39">
        <v>23.46</v>
      </c>
      <c r="F22" s="40">
        <v>-76.06</v>
      </c>
      <c r="G22" s="29" t="s">
        <v>87</v>
      </c>
      <c r="H22" s="41" t="s">
        <v>88</v>
      </c>
      <c r="I22" s="42" t="s">
        <v>89</v>
      </c>
      <c r="J22" s="42">
        <v>12</v>
      </c>
      <c r="K22" s="42"/>
      <c r="L22" s="42"/>
      <c r="M22" s="43"/>
      <c r="N22" s="22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4"/>
      <c r="Z22" s="11"/>
      <c r="AA22" s="12"/>
      <c r="AB22" s="11"/>
      <c r="AC22" s="19"/>
      <c r="AD22" s="163"/>
      <c r="AE22" s="11">
        <v>99</v>
      </c>
      <c r="AF22" s="72"/>
      <c r="AG22" s="2"/>
    </row>
    <row r="23" spans="1:33" ht="13.5" customHeight="1" x14ac:dyDescent="0.35">
      <c r="A23" s="25" t="s">
        <v>90</v>
      </c>
      <c r="B23" s="20"/>
      <c r="C23" s="32"/>
      <c r="D23" s="32" t="s">
        <v>79</v>
      </c>
      <c r="E23" s="39">
        <v>20.05</v>
      </c>
      <c r="F23" s="40">
        <v>-77.22</v>
      </c>
      <c r="G23" s="29" t="s">
        <v>87</v>
      </c>
      <c r="H23" s="20" t="s">
        <v>88</v>
      </c>
      <c r="I23" s="32" t="s">
        <v>91</v>
      </c>
      <c r="J23" s="32"/>
      <c r="K23" s="32"/>
      <c r="L23" s="32"/>
      <c r="M23" s="44"/>
      <c r="N23" s="22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4"/>
      <c r="Z23" s="11"/>
      <c r="AA23" s="12"/>
      <c r="AB23" s="11"/>
      <c r="AC23" s="19"/>
      <c r="AD23" s="163"/>
      <c r="AE23" s="11"/>
      <c r="AF23" s="72"/>
      <c r="AG23" s="2"/>
    </row>
    <row r="24" spans="1:33" ht="13.5" customHeight="1" x14ac:dyDescent="0.35">
      <c r="A24" s="25" t="s">
        <v>92</v>
      </c>
      <c r="B24" s="20"/>
      <c r="C24" s="32"/>
      <c r="D24" s="32" t="s">
        <v>79</v>
      </c>
      <c r="E24" s="39">
        <v>25.05</v>
      </c>
      <c r="F24" s="40">
        <v>-77.22</v>
      </c>
      <c r="G24" s="29" t="s">
        <v>87</v>
      </c>
      <c r="H24" s="41" t="s">
        <v>93</v>
      </c>
      <c r="I24" s="42" t="s">
        <v>94</v>
      </c>
      <c r="J24" s="42"/>
      <c r="K24" s="42"/>
      <c r="L24" s="42"/>
      <c r="M24" s="43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4"/>
      <c r="Z24" s="11"/>
      <c r="AA24" s="12"/>
      <c r="AB24" s="11"/>
      <c r="AC24" s="19"/>
      <c r="AD24" s="163"/>
      <c r="AE24" s="11"/>
      <c r="AF24" s="72"/>
      <c r="AG24" s="2"/>
    </row>
    <row r="25" spans="1:33" ht="13.5" customHeight="1" x14ac:dyDescent="0.35">
      <c r="A25" s="25" t="s">
        <v>95</v>
      </c>
      <c r="B25" s="20"/>
      <c r="C25" s="32"/>
      <c r="D25" s="32" t="s">
        <v>79</v>
      </c>
      <c r="E25" s="39">
        <v>26.67389</v>
      </c>
      <c r="F25" s="40">
        <v>-77.283330000000007</v>
      </c>
      <c r="G25" s="29" t="s">
        <v>87</v>
      </c>
      <c r="H25" s="41" t="s">
        <v>88</v>
      </c>
      <c r="I25" s="42"/>
      <c r="J25" s="42"/>
      <c r="K25" s="42"/>
      <c r="L25" s="42"/>
      <c r="M25" s="43"/>
      <c r="N25" s="22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11"/>
      <c r="AA25" s="12"/>
      <c r="AB25" s="11"/>
      <c r="AC25" s="19"/>
      <c r="AD25" s="163"/>
      <c r="AE25" s="11"/>
      <c r="AF25" s="72"/>
      <c r="AG25" s="2"/>
    </row>
    <row r="26" spans="1:33" ht="13.5" customHeight="1" x14ac:dyDescent="0.35">
      <c r="A26" s="25" t="s">
        <v>96</v>
      </c>
      <c r="B26" s="30" t="s">
        <v>97</v>
      </c>
      <c r="C26" s="15" t="s">
        <v>98</v>
      </c>
      <c r="D26" s="15" t="s">
        <v>99</v>
      </c>
      <c r="E26" s="27">
        <v>13.1</v>
      </c>
      <c r="F26" s="28">
        <v>-59.616599999999998</v>
      </c>
      <c r="G26" s="29" t="s">
        <v>61</v>
      </c>
      <c r="H26" s="45" t="s">
        <v>100</v>
      </c>
      <c r="I26" s="21">
        <v>14004206</v>
      </c>
      <c r="J26" s="21"/>
      <c r="K26" s="21"/>
      <c r="L26" s="21">
        <v>60</v>
      </c>
      <c r="M26" s="46">
        <v>6</v>
      </c>
      <c r="N26" s="16">
        <v>90.91</v>
      </c>
      <c r="O26" s="17">
        <v>6.67</v>
      </c>
      <c r="P26" s="17" t="s">
        <v>46</v>
      </c>
      <c r="Q26" s="17" t="s">
        <v>46</v>
      </c>
      <c r="R26" s="17" t="s">
        <v>46</v>
      </c>
      <c r="S26" s="17" t="s">
        <v>46</v>
      </c>
      <c r="T26" s="17" t="s">
        <v>46</v>
      </c>
      <c r="U26" s="17" t="s">
        <v>46</v>
      </c>
      <c r="V26" s="17" t="s">
        <v>46</v>
      </c>
      <c r="W26" s="17" t="s">
        <v>46</v>
      </c>
      <c r="X26" s="17" t="s">
        <v>46</v>
      </c>
      <c r="Y26" s="18" t="s">
        <v>46</v>
      </c>
      <c r="Z26" s="11"/>
      <c r="AA26" s="12" t="s">
        <v>47</v>
      </c>
      <c r="AB26" s="11"/>
      <c r="AC26" s="19"/>
      <c r="AD26" s="163"/>
      <c r="AE26" s="11"/>
      <c r="AF26" s="72" t="s">
        <v>101</v>
      </c>
      <c r="AG26" s="2"/>
    </row>
    <row r="27" spans="1:33" ht="13.5" customHeight="1" x14ac:dyDescent="0.35">
      <c r="A27" s="25" t="s">
        <v>102</v>
      </c>
      <c r="B27" s="30" t="s">
        <v>103</v>
      </c>
      <c r="C27" s="15" t="s">
        <v>40</v>
      </c>
      <c r="D27" s="15" t="s">
        <v>99</v>
      </c>
      <c r="E27" s="27">
        <v>13.262980000000001</v>
      </c>
      <c r="F27" s="28">
        <v>-59.644849999999998</v>
      </c>
      <c r="G27" s="29" t="s">
        <v>53</v>
      </c>
      <c r="H27" s="30" t="s">
        <v>104</v>
      </c>
      <c r="I27" s="15" t="s">
        <v>105</v>
      </c>
      <c r="J27" s="15"/>
      <c r="K27" s="15" t="s">
        <v>106</v>
      </c>
      <c r="L27" s="15">
        <v>5</v>
      </c>
      <c r="M27" s="31">
        <v>1</v>
      </c>
      <c r="N27" s="22">
        <v>69.489999999999995</v>
      </c>
      <c r="O27" s="23">
        <v>66.83</v>
      </c>
      <c r="P27" s="23">
        <v>70.62</v>
      </c>
      <c r="Q27" s="23">
        <v>67.16</v>
      </c>
      <c r="R27" s="23">
        <v>49.94</v>
      </c>
      <c r="S27" s="23">
        <v>44.16</v>
      </c>
      <c r="T27" s="23">
        <v>45.17</v>
      </c>
      <c r="U27" s="23">
        <v>45.33</v>
      </c>
      <c r="V27" s="23">
        <v>31.78</v>
      </c>
      <c r="W27" s="23">
        <v>33.770000000000003</v>
      </c>
      <c r="X27" s="23">
        <v>18.04</v>
      </c>
      <c r="Y27" s="24">
        <v>20.03</v>
      </c>
      <c r="Z27" s="11"/>
      <c r="AA27" s="12" t="s">
        <v>47</v>
      </c>
      <c r="AB27" s="11"/>
      <c r="AC27" s="19"/>
      <c r="AD27" s="163"/>
      <c r="AE27" s="11"/>
      <c r="AF27" s="72"/>
      <c r="AG27" s="2"/>
    </row>
    <row r="28" spans="1:33" ht="13.5" customHeight="1" x14ac:dyDescent="0.35">
      <c r="A28" s="25" t="s">
        <v>107</v>
      </c>
      <c r="B28" s="20"/>
      <c r="C28" s="32"/>
      <c r="D28" s="32" t="s">
        <v>99</v>
      </c>
      <c r="E28" s="39">
        <v>13.111470000000001</v>
      </c>
      <c r="F28" s="40">
        <v>-59.631</v>
      </c>
      <c r="G28" s="29" t="s">
        <v>87</v>
      </c>
      <c r="H28" s="20" t="s">
        <v>108</v>
      </c>
      <c r="I28" s="32"/>
      <c r="J28" s="32"/>
      <c r="K28" s="32"/>
      <c r="L28" s="32"/>
      <c r="M28" s="44"/>
      <c r="N28" s="22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4"/>
      <c r="Z28" s="11"/>
      <c r="AA28" s="12"/>
      <c r="AB28" s="11"/>
      <c r="AC28" s="19"/>
      <c r="AD28" s="163"/>
      <c r="AE28" s="11"/>
      <c r="AF28" s="72"/>
      <c r="AG28" s="2"/>
    </row>
    <row r="29" spans="1:33" ht="13.5" customHeight="1" x14ac:dyDescent="0.35">
      <c r="A29" s="25" t="s">
        <v>109</v>
      </c>
      <c r="B29" s="30"/>
      <c r="C29" s="15"/>
      <c r="D29" s="15" t="s">
        <v>99</v>
      </c>
      <c r="E29" s="27">
        <v>13.2</v>
      </c>
      <c r="F29" s="28">
        <v>-59.5</v>
      </c>
      <c r="G29" s="29" t="s">
        <v>110</v>
      </c>
      <c r="H29" s="30" t="s">
        <v>108</v>
      </c>
      <c r="I29" s="15"/>
      <c r="J29" s="15"/>
      <c r="K29" s="15"/>
      <c r="L29" s="15"/>
      <c r="M29" s="31"/>
      <c r="N29" s="22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4"/>
      <c r="Z29" s="11"/>
      <c r="AA29" s="12"/>
      <c r="AB29" s="11"/>
      <c r="AC29" s="19"/>
      <c r="AD29" s="163"/>
      <c r="AE29" s="11"/>
      <c r="AF29" s="72"/>
      <c r="AG29" s="2"/>
    </row>
    <row r="30" spans="1:33" ht="13.5" customHeight="1" x14ac:dyDescent="0.35">
      <c r="A30" s="25" t="s">
        <v>111</v>
      </c>
      <c r="B30" s="30"/>
      <c r="C30" s="15"/>
      <c r="D30" s="15" t="s">
        <v>99</v>
      </c>
      <c r="E30" s="27">
        <v>13.3</v>
      </c>
      <c r="F30" s="28">
        <v>-59.6</v>
      </c>
      <c r="G30" s="29" t="s">
        <v>110</v>
      </c>
      <c r="H30" s="30" t="s">
        <v>108</v>
      </c>
      <c r="I30" s="15"/>
      <c r="J30" s="15"/>
      <c r="K30" s="15"/>
      <c r="L30" s="15"/>
      <c r="M30" s="31"/>
      <c r="N30" s="22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  <c r="Z30" s="11"/>
      <c r="AA30" s="12"/>
      <c r="AB30" s="11"/>
      <c r="AC30" s="19"/>
      <c r="AD30" s="163"/>
      <c r="AE30" s="11"/>
      <c r="AF30" s="72"/>
      <c r="AG30" s="2"/>
    </row>
    <row r="31" spans="1:33" ht="13.5" customHeight="1" x14ac:dyDescent="0.35">
      <c r="A31" s="108" t="s">
        <v>112</v>
      </c>
      <c r="B31" s="111" t="s">
        <v>113</v>
      </c>
      <c r="C31" s="15" t="s">
        <v>40</v>
      </c>
      <c r="D31" s="114" t="s">
        <v>114</v>
      </c>
      <c r="E31" s="118">
        <v>16.80283</v>
      </c>
      <c r="F31" s="121">
        <v>-88.08202</v>
      </c>
      <c r="G31" s="119" t="s">
        <v>53</v>
      </c>
      <c r="H31" s="144" t="s">
        <v>115</v>
      </c>
      <c r="I31" s="114"/>
      <c r="J31" s="114"/>
      <c r="K31" s="114" t="s">
        <v>116</v>
      </c>
      <c r="L31" s="114">
        <v>5</v>
      </c>
      <c r="M31" s="131">
        <v>1</v>
      </c>
      <c r="N31" s="22">
        <v>94.45</v>
      </c>
      <c r="O31" s="23">
        <v>91.09</v>
      </c>
      <c r="P31" s="23">
        <v>94.09</v>
      </c>
      <c r="Q31" s="23">
        <v>34.15</v>
      </c>
      <c r="R31" s="23" t="s">
        <v>46</v>
      </c>
      <c r="S31" s="23" t="s">
        <v>46</v>
      </c>
      <c r="T31" s="23" t="s">
        <v>46</v>
      </c>
      <c r="U31" s="23">
        <v>26.15</v>
      </c>
      <c r="V31" s="23">
        <v>97.98</v>
      </c>
      <c r="W31" s="23">
        <v>97.52</v>
      </c>
      <c r="X31" s="23">
        <v>91.73</v>
      </c>
      <c r="Y31" s="24">
        <v>96.54</v>
      </c>
      <c r="Z31" s="11"/>
      <c r="AA31" s="12" t="s">
        <v>47</v>
      </c>
      <c r="AB31" s="11"/>
      <c r="AC31" s="19"/>
      <c r="AD31" s="163"/>
      <c r="AE31" s="11"/>
      <c r="AF31" s="72"/>
      <c r="AG31" s="2"/>
    </row>
    <row r="32" spans="1:33" ht="13.5" customHeight="1" x14ac:dyDescent="0.35">
      <c r="A32" s="110"/>
      <c r="B32" s="113"/>
      <c r="C32" s="15" t="s">
        <v>65</v>
      </c>
      <c r="D32" s="115"/>
      <c r="E32" s="115"/>
      <c r="F32" s="122"/>
      <c r="G32" s="120"/>
      <c r="H32" s="113"/>
      <c r="I32" s="115"/>
      <c r="J32" s="115"/>
      <c r="K32" s="115"/>
      <c r="L32" s="115"/>
      <c r="M32" s="122"/>
      <c r="N32" s="22">
        <v>94.45</v>
      </c>
      <c r="O32" s="23">
        <v>91.09</v>
      </c>
      <c r="P32" s="23">
        <v>94.09</v>
      </c>
      <c r="Q32" s="23">
        <v>34.14</v>
      </c>
      <c r="R32" s="23" t="s">
        <v>46</v>
      </c>
      <c r="S32" s="23" t="s">
        <v>46</v>
      </c>
      <c r="T32" s="23" t="s">
        <v>46</v>
      </c>
      <c r="U32" s="23">
        <v>26.15</v>
      </c>
      <c r="V32" s="23">
        <v>97.98</v>
      </c>
      <c r="W32" s="23">
        <v>97.52</v>
      </c>
      <c r="X32" s="23">
        <v>91.73</v>
      </c>
      <c r="Y32" s="24">
        <v>96.54</v>
      </c>
      <c r="Z32" s="11"/>
      <c r="AA32" s="12"/>
      <c r="AB32" s="11"/>
      <c r="AC32" s="19"/>
      <c r="AD32" s="163"/>
      <c r="AE32" s="11"/>
      <c r="AF32" s="72"/>
      <c r="AG32" s="2"/>
    </row>
    <row r="33" spans="1:33" ht="13.5" customHeight="1" x14ac:dyDescent="0.35">
      <c r="A33" s="25" t="s">
        <v>117</v>
      </c>
      <c r="B33" s="30"/>
      <c r="C33" s="15"/>
      <c r="D33" s="15" t="s">
        <v>114</v>
      </c>
      <c r="E33" s="27"/>
      <c r="F33" s="28"/>
      <c r="G33" s="29" t="s">
        <v>42</v>
      </c>
      <c r="H33" s="45" t="s">
        <v>118</v>
      </c>
      <c r="I33" s="15"/>
      <c r="J33" s="15"/>
      <c r="K33" s="15"/>
      <c r="L33" s="15"/>
      <c r="M33" s="31"/>
      <c r="N33" s="22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4"/>
      <c r="Z33" s="11"/>
      <c r="AA33" s="12"/>
      <c r="AB33" s="11"/>
      <c r="AC33" s="19"/>
      <c r="AD33" s="163"/>
      <c r="AE33" s="11"/>
      <c r="AF33" s="72"/>
      <c r="AG33" s="2"/>
    </row>
    <row r="34" spans="1:33" ht="13.5" customHeight="1" x14ac:dyDescent="0.35">
      <c r="A34" s="25" t="s">
        <v>114</v>
      </c>
      <c r="B34" s="30"/>
      <c r="C34" s="15"/>
      <c r="D34" s="15" t="s">
        <v>114</v>
      </c>
      <c r="E34" s="27">
        <v>17.5</v>
      </c>
      <c r="F34" s="28">
        <v>-88.2</v>
      </c>
      <c r="G34" s="29" t="s">
        <v>61</v>
      </c>
      <c r="H34" s="30" t="s">
        <v>119</v>
      </c>
      <c r="I34" s="15" t="s">
        <v>120</v>
      </c>
      <c r="J34" s="15"/>
      <c r="K34" s="15"/>
      <c r="L34" s="15"/>
      <c r="M34" s="31"/>
      <c r="N34" s="22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4"/>
      <c r="Z34" s="11"/>
      <c r="AA34" s="12"/>
      <c r="AB34" s="11"/>
      <c r="AC34" s="19"/>
      <c r="AD34" s="163"/>
      <c r="AE34" s="11"/>
      <c r="AF34" s="72"/>
      <c r="AG34" s="2"/>
    </row>
    <row r="35" spans="1:33" ht="27" customHeight="1" x14ac:dyDescent="0.35">
      <c r="A35" s="108" t="s">
        <v>121</v>
      </c>
      <c r="B35" s="135" t="s">
        <v>122</v>
      </c>
      <c r="C35" s="32" t="s">
        <v>40</v>
      </c>
      <c r="D35" s="126" t="s">
        <v>114</v>
      </c>
      <c r="E35" s="130">
        <v>17.473354400000002</v>
      </c>
      <c r="F35" s="127">
        <v>-88.200506000000004</v>
      </c>
      <c r="G35" s="143" t="s">
        <v>53</v>
      </c>
      <c r="H35" s="135" t="s">
        <v>123</v>
      </c>
      <c r="I35" s="126" t="s">
        <v>124</v>
      </c>
      <c r="J35" s="126"/>
      <c r="K35" s="126" t="s">
        <v>116</v>
      </c>
      <c r="L35" s="126">
        <v>5</v>
      </c>
      <c r="M35" s="145">
        <v>1</v>
      </c>
      <c r="N35" s="47">
        <v>95.81</v>
      </c>
      <c r="O35" s="48">
        <v>93.3</v>
      </c>
      <c r="P35" s="48">
        <v>96.09</v>
      </c>
      <c r="Q35" s="48">
        <v>93.44</v>
      </c>
      <c r="R35" s="48">
        <v>97.17</v>
      </c>
      <c r="S35" s="48">
        <v>98.63</v>
      </c>
      <c r="T35" s="48">
        <v>98.58</v>
      </c>
      <c r="U35" s="48">
        <v>96.34</v>
      </c>
      <c r="V35" s="48">
        <v>98.86</v>
      </c>
      <c r="W35" s="48">
        <v>98.447999999999993</v>
      </c>
      <c r="X35" s="48">
        <v>93.13</v>
      </c>
      <c r="Y35" s="49">
        <v>97.64</v>
      </c>
      <c r="Z35" s="50"/>
      <c r="AA35" s="12" t="s">
        <v>47</v>
      </c>
      <c r="AB35" s="50"/>
      <c r="AC35" s="51"/>
      <c r="AD35" s="163"/>
      <c r="AE35" s="52"/>
      <c r="AF35" s="106"/>
      <c r="AG35" s="53"/>
    </row>
    <row r="36" spans="1:33" ht="13.5" customHeight="1" x14ac:dyDescent="0.35">
      <c r="A36" s="110"/>
      <c r="B36" s="136"/>
      <c r="C36" s="32" t="s">
        <v>48</v>
      </c>
      <c r="D36" s="115"/>
      <c r="E36" s="115"/>
      <c r="F36" s="128"/>
      <c r="G36" s="120"/>
      <c r="H36" s="136"/>
      <c r="I36" s="115"/>
      <c r="J36" s="115"/>
      <c r="K36" s="115"/>
      <c r="L36" s="115"/>
      <c r="M36" s="128"/>
      <c r="N36" s="47">
        <v>95.81</v>
      </c>
      <c r="O36" s="48">
        <v>93.3</v>
      </c>
      <c r="P36" s="48">
        <v>96.09</v>
      </c>
      <c r="Q36" s="48">
        <v>93.44</v>
      </c>
      <c r="R36" s="48">
        <v>97.17</v>
      </c>
      <c r="S36" s="48">
        <v>98.63</v>
      </c>
      <c r="T36" s="48">
        <v>98.58</v>
      </c>
      <c r="U36" s="48">
        <v>96.34</v>
      </c>
      <c r="V36" s="48">
        <v>98.86</v>
      </c>
      <c r="W36" s="48">
        <v>98.48</v>
      </c>
      <c r="X36" s="48">
        <v>93.13</v>
      </c>
      <c r="Y36" s="49">
        <v>97.64</v>
      </c>
      <c r="Z36" s="50"/>
      <c r="AA36" s="12"/>
      <c r="AB36" s="50"/>
      <c r="AC36" s="51"/>
      <c r="AD36" s="163"/>
      <c r="AE36" s="52"/>
      <c r="AF36" s="106"/>
      <c r="AG36" s="53"/>
    </row>
    <row r="37" spans="1:33" ht="13.5" customHeight="1" x14ac:dyDescent="0.35">
      <c r="A37" s="25" t="s">
        <v>125</v>
      </c>
      <c r="B37" s="30" t="s">
        <v>126</v>
      </c>
      <c r="C37" s="15" t="s">
        <v>51</v>
      </c>
      <c r="D37" s="15" t="s">
        <v>127</v>
      </c>
      <c r="E37" s="54">
        <v>32.366669999999999</v>
      </c>
      <c r="F37" s="55">
        <v>-64.7</v>
      </c>
      <c r="G37" s="29" t="s">
        <v>53</v>
      </c>
      <c r="H37" s="30" t="s">
        <v>128</v>
      </c>
      <c r="I37" s="15">
        <v>33573754</v>
      </c>
      <c r="J37" s="15">
        <v>221</v>
      </c>
      <c r="K37" s="15" t="s">
        <v>56</v>
      </c>
      <c r="L37" s="15">
        <v>6</v>
      </c>
      <c r="M37" s="31">
        <v>1</v>
      </c>
      <c r="N37" s="22">
        <v>99.19</v>
      </c>
      <c r="O37" s="23">
        <v>99.34</v>
      </c>
      <c r="P37" s="23">
        <v>98.95</v>
      </c>
      <c r="Q37" s="17" t="s">
        <v>46</v>
      </c>
      <c r="R37" s="23">
        <v>89.94</v>
      </c>
      <c r="S37" s="23">
        <v>98.06</v>
      </c>
      <c r="T37" s="23">
        <v>96.37</v>
      </c>
      <c r="U37" s="23">
        <v>95.38</v>
      </c>
      <c r="V37" s="23">
        <v>93.28</v>
      </c>
      <c r="W37" s="23">
        <v>98.92</v>
      </c>
      <c r="X37" s="23">
        <v>98.88</v>
      </c>
      <c r="Y37" s="24">
        <v>96.68</v>
      </c>
      <c r="Z37" s="11"/>
      <c r="AA37" s="12" t="s">
        <v>47</v>
      </c>
      <c r="AB37" s="11"/>
      <c r="AC37" s="19"/>
      <c r="AD37" s="163"/>
      <c r="AE37" s="35" t="s">
        <v>129</v>
      </c>
      <c r="AF37" s="72"/>
      <c r="AG37" s="2"/>
    </row>
    <row r="38" spans="1:33" ht="13.5" customHeight="1" x14ac:dyDescent="0.35">
      <c r="A38" s="25" t="s">
        <v>130</v>
      </c>
      <c r="B38" s="30" t="s">
        <v>131</v>
      </c>
      <c r="C38" s="15" t="s">
        <v>132</v>
      </c>
      <c r="D38" s="15" t="s">
        <v>133</v>
      </c>
      <c r="E38" s="27">
        <v>18.42482</v>
      </c>
      <c r="F38" s="28">
        <v>-64.608050000000006</v>
      </c>
      <c r="G38" s="29" t="s">
        <v>61</v>
      </c>
      <c r="H38" s="45" t="s">
        <v>134</v>
      </c>
      <c r="I38" s="21" t="s">
        <v>135</v>
      </c>
      <c r="J38" s="21"/>
      <c r="K38" s="21" t="s">
        <v>136</v>
      </c>
      <c r="L38" s="21">
        <v>10</v>
      </c>
      <c r="M38" s="46">
        <v>1</v>
      </c>
      <c r="N38" s="16" t="s">
        <v>46</v>
      </c>
      <c r="O38" s="17" t="s">
        <v>46</v>
      </c>
      <c r="P38" s="17" t="s">
        <v>46</v>
      </c>
      <c r="Q38" s="17" t="s">
        <v>46</v>
      </c>
      <c r="R38" s="17">
        <v>12.85</v>
      </c>
      <c r="S38" s="17" t="s">
        <v>46</v>
      </c>
      <c r="T38" s="17" t="s">
        <v>46</v>
      </c>
      <c r="U38" s="17" t="s">
        <v>46</v>
      </c>
      <c r="V38" s="17" t="s">
        <v>46</v>
      </c>
      <c r="W38" s="17" t="s">
        <v>46</v>
      </c>
      <c r="X38" s="17" t="s">
        <v>46</v>
      </c>
      <c r="Y38" s="18" t="s">
        <v>46</v>
      </c>
      <c r="Z38" s="11"/>
      <c r="AA38" s="12" t="s">
        <v>47</v>
      </c>
      <c r="AB38" s="11"/>
      <c r="AC38" s="19"/>
      <c r="AD38" s="163"/>
      <c r="AE38" s="11"/>
      <c r="AF38" s="103" t="s">
        <v>571</v>
      </c>
      <c r="AG38" s="2"/>
    </row>
    <row r="39" spans="1:33" ht="13.5" customHeight="1" x14ac:dyDescent="0.35">
      <c r="A39" s="25" t="s">
        <v>137</v>
      </c>
      <c r="B39" s="30"/>
      <c r="C39" s="15"/>
      <c r="D39" s="15" t="s">
        <v>138</v>
      </c>
      <c r="E39" s="33">
        <v>15.252000000000001</v>
      </c>
      <c r="F39" s="34">
        <v>-68.216999999999999</v>
      </c>
      <c r="G39" s="105" t="s">
        <v>61</v>
      </c>
      <c r="H39" s="30" t="s">
        <v>72</v>
      </c>
      <c r="I39" s="15"/>
      <c r="J39" s="15"/>
      <c r="K39" s="15"/>
      <c r="L39" s="15"/>
      <c r="M39" s="31"/>
      <c r="N39" s="22"/>
      <c r="O39" s="23"/>
      <c r="P39" s="23"/>
      <c r="R39" s="23"/>
      <c r="S39" s="23"/>
      <c r="T39" s="23"/>
      <c r="U39" s="23"/>
      <c r="V39" s="23"/>
      <c r="W39" s="23"/>
      <c r="X39" s="23"/>
      <c r="Y39" s="24"/>
      <c r="Z39" s="11">
        <v>0</v>
      </c>
      <c r="AA39" s="12"/>
      <c r="AB39" s="11"/>
      <c r="AC39" s="19"/>
      <c r="AD39" s="163"/>
      <c r="AE39" s="11"/>
      <c r="AF39" s="72"/>
      <c r="AG39" s="2"/>
    </row>
    <row r="40" spans="1:33" ht="13.5" customHeight="1" x14ac:dyDescent="0.35">
      <c r="A40" s="108" t="s">
        <v>139</v>
      </c>
      <c r="B40" s="111" t="s">
        <v>140</v>
      </c>
      <c r="C40" s="15" t="s">
        <v>40</v>
      </c>
      <c r="D40" s="114" t="s">
        <v>141</v>
      </c>
      <c r="E40" s="118">
        <v>19.295065000000001</v>
      </c>
      <c r="F40" s="121">
        <v>-81.383483999999996</v>
      </c>
      <c r="G40" s="119" t="s">
        <v>53</v>
      </c>
      <c r="H40" s="144" t="s">
        <v>142</v>
      </c>
      <c r="I40" s="134" t="s">
        <v>143</v>
      </c>
      <c r="J40" s="134"/>
      <c r="K40" s="134" t="s">
        <v>144</v>
      </c>
      <c r="L40" s="134">
        <v>5</v>
      </c>
      <c r="M40" s="203">
        <v>1</v>
      </c>
      <c r="N40" s="22">
        <v>95.98</v>
      </c>
      <c r="O40" s="23">
        <v>92.86</v>
      </c>
      <c r="P40" s="23">
        <v>95.62</v>
      </c>
      <c r="Q40" s="56" t="str">
        <f t="shared" ref="Q40:Q41" si="0">HYPERLINK("http://www.ioc-sealevelmonitoring.org/getchart.php?img=chart1&amp;id=cfoflcvd7bj8mqqpsf0l9gm2p65c915534dca46&amp;","NO DATA")</f>
        <v>NO DATA</v>
      </c>
      <c r="R40" s="23">
        <v>96.89</v>
      </c>
      <c r="S40" s="23">
        <v>98.62</v>
      </c>
      <c r="T40" s="23">
        <v>96.44</v>
      </c>
      <c r="U40" s="17">
        <v>96.44</v>
      </c>
      <c r="V40" s="23">
        <v>99.1</v>
      </c>
      <c r="W40" s="23">
        <v>98.21</v>
      </c>
      <c r="X40" s="23">
        <v>93.29</v>
      </c>
      <c r="Y40" s="24">
        <v>65.89</v>
      </c>
      <c r="Z40" s="11"/>
      <c r="AA40" s="12" t="s">
        <v>47</v>
      </c>
      <c r="AB40" s="11"/>
      <c r="AC40" s="19"/>
      <c r="AD40" s="163"/>
      <c r="AE40" s="11"/>
      <c r="AF40" s="72"/>
      <c r="AG40" s="2"/>
    </row>
    <row r="41" spans="1:33" ht="13.5" customHeight="1" x14ac:dyDescent="0.35">
      <c r="A41" s="110"/>
      <c r="B41" s="113"/>
      <c r="C41" s="15" t="s">
        <v>65</v>
      </c>
      <c r="D41" s="115"/>
      <c r="E41" s="115"/>
      <c r="F41" s="122"/>
      <c r="G41" s="120"/>
      <c r="H41" s="113"/>
      <c r="I41" s="115"/>
      <c r="J41" s="115"/>
      <c r="K41" s="115"/>
      <c r="L41" s="115"/>
      <c r="M41" s="122"/>
      <c r="N41" s="22">
        <v>95.91</v>
      </c>
      <c r="O41" s="23">
        <v>92.87</v>
      </c>
      <c r="P41" s="23">
        <v>95.62</v>
      </c>
      <c r="Q41" s="56" t="str">
        <f t="shared" si="0"/>
        <v>NO DATA</v>
      </c>
      <c r="R41" s="23">
        <v>97.18</v>
      </c>
      <c r="S41" s="23">
        <v>98.62</v>
      </c>
      <c r="T41" s="23">
        <v>96.52</v>
      </c>
      <c r="U41" s="17">
        <v>96.52</v>
      </c>
      <c r="V41" s="23">
        <v>99.12</v>
      </c>
      <c r="W41" s="23">
        <v>98.35</v>
      </c>
      <c r="X41" s="23">
        <v>93.38</v>
      </c>
      <c r="Y41" s="24">
        <v>97.32</v>
      </c>
      <c r="Z41" s="11"/>
      <c r="AA41" s="12"/>
      <c r="AB41" s="11"/>
      <c r="AC41" s="19"/>
      <c r="AD41" s="163"/>
      <c r="AE41" s="11"/>
      <c r="AF41" s="72"/>
      <c r="AG41" s="2"/>
    </row>
    <row r="42" spans="1:33" ht="13.9" customHeight="1" x14ac:dyDescent="0.35">
      <c r="A42" s="25" t="s">
        <v>145</v>
      </c>
      <c r="B42" s="30" t="s">
        <v>146</v>
      </c>
      <c r="C42" s="15" t="s">
        <v>40</v>
      </c>
      <c r="D42" s="15" t="s">
        <v>147</v>
      </c>
      <c r="E42" s="39">
        <v>10.389962000000001</v>
      </c>
      <c r="F42" s="40">
        <v>-75.533258000000004</v>
      </c>
      <c r="G42" s="29" t="s">
        <v>61</v>
      </c>
      <c r="H42" s="30" t="s">
        <v>148</v>
      </c>
      <c r="I42" s="15" t="s">
        <v>149</v>
      </c>
      <c r="J42" s="15">
        <v>207</v>
      </c>
      <c r="K42" s="15" t="s">
        <v>150</v>
      </c>
      <c r="L42" s="15"/>
      <c r="M42" s="31">
        <v>60</v>
      </c>
      <c r="N42" s="16" t="s">
        <v>46</v>
      </c>
      <c r="O42" s="17" t="s">
        <v>46</v>
      </c>
      <c r="P42" s="17" t="s">
        <v>46</v>
      </c>
      <c r="Q42" s="17" t="s">
        <v>46</v>
      </c>
      <c r="R42" s="17" t="s">
        <v>46</v>
      </c>
      <c r="S42" s="17" t="s">
        <v>46</v>
      </c>
      <c r="T42" s="17" t="s">
        <v>46</v>
      </c>
      <c r="U42" s="17" t="s">
        <v>46</v>
      </c>
      <c r="V42" s="17" t="s">
        <v>46</v>
      </c>
      <c r="W42" s="17" t="s">
        <v>46</v>
      </c>
      <c r="X42" s="17" t="s">
        <v>46</v>
      </c>
      <c r="Y42" s="18" t="s">
        <v>46</v>
      </c>
      <c r="Z42" s="11"/>
      <c r="AA42" s="12"/>
      <c r="AB42" s="11"/>
      <c r="AC42" s="19"/>
      <c r="AD42" s="163"/>
      <c r="AE42" s="11" t="s">
        <v>151</v>
      </c>
      <c r="AF42" s="103" t="s">
        <v>572</v>
      </c>
      <c r="AG42" s="2"/>
    </row>
    <row r="43" spans="1:33" ht="13.5" customHeight="1" x14ac:dyDescent="0.35">
      <c r="A43" s="108" t="s">
        <v>152</v>
      </c>
      <c r="B43" s="111" t="s">
        <v>153</v>
      </c>
      <c r="C43" s="15" t="s">
        <v>65</v>
      </c>
      <c r="D43" s="114" t="s">
        <v>147</v>
      </c>
      <c r="E43" s="118">
        <v>12.55</v>
      </c>
      <c r="F43" s="121">
        <v>-81.7667</v>
      </c>
      <c r="G43" s="119" t="s">
        <v>53</v>
      </c>
      <c r="H43" s="111" t="s">
        <v>154</v>
      </c>
      <c r="I43" s="114">
        <v>35418646</v>
      </c>
      <c r="J43" s="114"/>
      <c r="K43" s="134" t="s">
        <v>82</v>
      </c>
      <c r="L43" s="114">
        <v>5</v>
      </c>
      <c r="M43" s="31">
        <v>1</v>
      </c>
      <c r="N43" s="22">
        <v>96.1</v>
      </c>
      <c r="O43" s="23">
        <v>91.78</v>
      </c>
      <c r="P43" s="23">
        <v>95.35</v>
      </c>
      <c r="Q43" s="56" t="str">
        <f t="shared" ref="Q43:Q45" si="1">HYPERLINK("http://www.ioc-sealevelmonitoring.org/getchart.php?img=chart1&amp;id=cfoflcvd7bj8mqqpsf0l9gm2p65c91550899002&amp;","NO DATA")</f>
        <v>NO DATA</v>
      </c>
      <c r="R43" s="23">
        <v>97.11</v>
      </c>
      <c r="S43" s="23">
        <v>98.61</v>
      </c>
      <c r="T43" s="23">
        <v>98.3</v>
      </c>
      <c r="U43" s="23">
        <v>96.25</v>
      </c>
      <c r="V43" s="23">
        <v>98.93</v>
      </c>
      <c r="W43" s="23">
        <v>98.3</v>
      </c>
      <c r="X43" s="23">
        <v>92.78</v>
      </c>
      <c r="Y43" s="24">
        <v>97.49</v>
      </c>
      <c r="Z43" s="11"/>
      <c r="AA43" s="12" t="s">
        <v>47</v>
      </c>
      <c r="AB43" s="11"/>
      <c r="AC43" s="19"/>
      <c r="AD43" s="163"/>
      <c r="AE43" s="11"/>
      <c r="AF43" s="72"/>
      <c r="AG43" s="2"/>
    </row>
    <row r="44" spans="1:33" ht="13.5" customHeight="1" x14ac:dyDescent="0.35">
      <c r="A44" s="109"/>
      <c r="B44" s="112"/>
      <c r="C44" s="15" t="s">
        <v>40</v>
      </c>
      <c r="D44" s="117"/>
      <c r="E44" s="117"/>
      <c r="F44" s="125"/>
      <c r="G44" s="123"/>
      <c r="H44" s="112"/>
      <c r="I44" s="117"/>
      <c r="J44" s="117"/>
      <c r="K44" s="117"/>
      <c r="L44" s="117"/>
      <c r="M44" s="31">
        <v>1</v>
      </c>
      <c r="N44" s="22">
        <v>96.1</v>
      </c>
      <c r="O44" s="23">
        <v>91.78</v>
      </c>
      <c r="P44" s="23">
        <v>95.35</v>
      </c>
      <c r="Q44" s="56" t="str">
        <f t="shared" si="1"/>
        <v>NO DATA</v>
      </c>
      <c r="R44" s="23">
        <v>97.11</v>
      </c>
      <c r="S44" s="23">
        <v>98.61</v>
      </c>
      <c r="T44" s="23">
        <v>98.3</v>
      </c>
      <c r="U44" s="23">
        <v>96.25</v>
      </c>
      <c r="V44" s="23">
        <v>98.93</v>
      </c>
      <c r="W44" s="23">
        <v>98.3</v>
      </c>
      <c r="X44" s="23">
        <v>92.78</v>
      </c>
      <c r="Y44" s="24">
        <v>97.49</v>
      </c>
      <c r="Z44" s="11"/>
      <c r="AA44" s="12"/>
      <c r="AB44" s="11"/>
      <c r="AC44" s="19"/>
      <c r="AD44" s="163"/>
      <c r="AE44" s="11"/>
      <c r="AF44" s="72"/>
      <c r="AG44" s="2"/>
    </row>
    <row r="45" spans="1:33" ht="13.5" customHeight="1" x14ac:dyDescent="0.35">
      <c r="A45" s="110"/>
      <c r="B45" s="113"/>
      <c r="C45" s="15" t="s">
        <v>155</v>
      </c>
      <c r="D45" s="115"/>
      <c r="E45" s="115"/>
      <c r="F45" s="122"/>
      <c r="G45" s="120"/>
      <c r="H45" s="113"/>
      <c r="I45" s="115"/>
      <c r="J45" s="115"/>
      <c r="K45" s="115"/>
      <c r="L45" s="115"/>
      <c r="M45" s="46">
        <v>5</v>
      </c>
      <c r="N45" s="22">
        <v>96.11</v>
      </c>
      <c r="O45" s="23">
        <v>91.78</v>
      </c>
      <c r="P45" s="23">
        <v>95.36</v>
      </c>
      <c r="Q45" s="56" t="str">
        <f t="shared" si="1"/>
        <v>NO DATA</v>
      </c>
      <c r="R45" s="23">
        <v>97.12</v>
      </c>
      <c r="S45" s="23">
        <v>98.62</v>
      </c>
      <c r="T45" s="23">
        <v>98.31</v>
      </c>
      <c r="U45" s="23">
        <v>96.26</v>
      </c>
      <c r="V45" s="23">
        <v>98.94</v>
      </c>
      <c r="W45" s="23">
        <v>98.31</v>
      </c>
      <c r="X45" s="23">
        <v>92.79</v>
      </c>
      <c r="Y45" s="24">
        <v>97.5</v>
      </c>
      <c r="Z45" s="11"/>
      <c r="AA45" s="12"/>
      <c r="AB45" s="11"/>
      <c r="AC45" s="19"/>
      <c r="AD45" s="163"/>
      <c r="AE45" s="11"/>
      <c r="AF45" s="72"/>
      <c r="AG45" s="2"/>
    </row>
    <row r="46" spans="1:33" ht="13.5" customHeight="1" x14ac:dyDescent="0.35">
      <c r="A46" s="108" t="s">
        <v>156</v>
      </c>
      <c r="B46" s="111" t="s">
        <v>157</v>
      </c>
      <c r="C46" s="15" t="s">
        <v>65</v>
      </c>
      <c r="D46" s="114" t="s">
        <v>147</v>
      </c>
      <c r="E46" s="118">
        <v>11.235150000000001</v>
      </c>
      <c r="F46" s="121">
        <v>-74.22157</v>
      </c>
      <c r="G46" s="119" t="s">
        <v>53</v>
      </c>
      <c r="H46" s="111" t="s">
        <v>154</v>
      </c>
      <c r="I46" s="114">
        <v>35419530</v>
      </c>
      <c r="J46" s="114"/>
      <c r="K46" s="134" t="s">
        <v>82</v>
      </c>
      <c r="L46" s="134">
        <v>5</v>
      </c>
      <c r="M46" s="46">
        <v>1</v>
      </c>
      <c r="N46" s="22">
        <v>95.85</v>
      </c>
      <c r="O46" s="23">
        <v>91.48</v>
      </c>
      <c r="P46" s="23">
        <v>94.6</v>
      </c>
      <c r="Q46" s="56" t="str">
        <f t="shared" ref="Q46:Q48" si="2">HYPERLINK("http://www.ioc-sealevelmonitoring.org/getchart.php?img=chart1&amp;id=cfoflcvd7bj8mqqpsf0l9gm2p65c9154d69bb4c&amp;","NO DATA")</f>
        <v>NO DATA</v>
      </c>
      <c r="R46" s="23">
        <v>97</v>
      </c>
      <c r="S46" s="23">
        <v>98.65</v>
      </c>
      <c r="T46" s="23">
        <v>98.49</v>
      </c>
      <c r="U46" s="23">
        <v>96.32</v>
      </c>
      <c r="V46" s="23">
        <v>99.05</v>
      </c>
      <c r="W46" s="23">
        <v>98.44</v>
      </c>
      <c r="X46" s="23">
        <v>93.03</v>
      </c>
      <c r="Y46" s="24">
        <v>97.44</v>
      </c>
      <c r="Z46" s="11"/>
      <c r="AA46" s="12" t="s">
        <v>47</v>
      </c>
      <c r="AB46" s="11"/>
      <c r="AC46" s="19"/>
      <c r="AD46" s="163"/>
      <c r="AE46" s="11"/>
      <c r="AF46" s="72"/>
      <c r="AG46" s="2"/>
    </row>
    <row r="47" spans="1:33" ht="13.5" customHeight="1" x14ac:dyDescent="0.35">
      <c r="A47" s="109"/>
      <c r="B47" s="112"/>
      <c r="C47" s="15" t="s">
        <v>40</v>
      </c>
      <c r="D47" s="117"/>
      <c r="E47" s="117"/>
      <c r="F47" s="125"/>
      <c r="G47" s="123"/>
      <c r="H47" s="112"/>
      <c r="I47" s="117"/>
      <c r="J47" s="117"/>
      <c r="K47" s="117"/>
      <c r="L47" s="117"/>
      <c r="M47" s="46">
        <v>1</v>
      </c>
      <c r="N47" s="22">
        <v>95.85</v>
      </c>
      <c r="O47" s="23">
        <v>91.48</v>
      </c>
      <c r="P47" s="23">
        <v>94.6</v>
      </c>
      <c r="Q47" s="56" t="str">
        <f t="shared" si="2"/>
        <v>NO DATA</v>
      </c>
      <c r="R47" s="23">
        <v>97</v>
      </c>
      <c r="S47" s="23">
        <v>98.65</v>
      </c>
      <c r="T47" s="23">
        <v>98.49</v>
      </c>
      <c r="U47" s="23">
        <v>96.32</v>
      </c>
      <c r="V47" s="23">
        <v>99.05</v>
      </c>
      <c r="W47" s="23">
        <v>98.44</v>
      </c>
      <c r="X47" s="23">
        <v>93.03</v>
      </c>
      <c r="Y47" s="24">
        <v>97.44</v>
      </c>
      <c r="Z47" s="11"/>
      <c r="AA47" s="12"/>
      <c r="AB47" s="11"/>
      <c r="AC47" s="19"/>
      <c r="AD47" s="163"/>
      <c r="AE47" s="11"/>
      <c r="AF47" s="72"/>
      <c r="AG47" s="2"/>
    </row>
    <row r="48" spans="1:33" ht="13.5" customHeight="1" x14ac:dyDescent="0.35">
      <c r="A48" s="110"/>
      <c r="B48" s="113"/>
      <c r="C48" s="15" t="s">
        <v>155</v>
      </c>
      <c r="D48" s="115"/>
      <c r="E48" s="115"/>
      <c r="F48" s="122"/>
      <c r="G48" s="120"/>
      <c r="H48" s="113"/>
      <c r="I48" s="115"/>
      <c r="J48" s="115"/>
      <c r="K48" s="115"/>
      <c r="L48" s="115"/>
      <c r="M48" s="46">
        <v>5</v>
      </c>
      <c r="N48" s="22">
        <v>95.86</v>
      </c>
      <c r="O48" s="23">
        <v>91.48</v>
      </c>
      <c r="P48" s="23">
        <v>94.61</v>
      </c>
      <c r="Q48" s="56" t="str">
        <f t="shared" si="2"/>
        <v>NO DATA</v>
      </c>
      <c r="R48" s="23">
        <v>96.99</v>
      </c>
      <c r="S48" s="23">
        <v>98.65</v>
      </c>
      <c r="T48" s="23">
        <v>98.5</v>
      </c>
      <c r="U48" s="23">
        <v>96.33</v>
      </c>
      <c r="V48" s="23">
        <v>99.06</v>
      </c>
      <c r="W48" s="23">
        <v>98.43</v>
      </c>
      <c r="X48" s="23">
        <v>93.04</v>
      </c>
      <c r="Y48" s="24">
        <v>97.44</v>
      </c>
      <c r="Z48" s="11"/>
      <c r="AA48" s="12"/>
      <c r="AB48" s="11"/>
      <c r="AC48" s="19"/>
      <c r="AD48" s="163"/>
      <c r="AE48" s="11"/>
      <c r="AF48" s="72"/>
      <c r="AG48" s="2"/>
    </row>
    <row r="49" spans="1:33" ht="13.5" customHeight="1" x14ac:dyDescent="0.35">
      <c r="A49" s="25" t="s">
        <v>158</v>
      </c>
      <c r="B49" s="30"/>
      <c r="C49" s="15"/>
      <c r="D49" s="15" t="s">
        <v>147</v>
      </c>
      <c r="E49" s="27">
        <v>8.5161999999999995</v>
      </c>
      <c r="F49" s="28">
        <v>-77.328299999999999</v>
      </c>
      <c r="G49" s="29" t="s">
        <v>61</v>
      </c>
      <c r="H49" s="30" t="s">
        <v>148</v>
      </c>
      <c r="I49" s="15"/>
      <c r="J49" s="15"/>
      <c r="K49" s="15"/>
      <c r="L49" s="15"/>
      <c r="M49" s="31"/>
      <c r="N49" s="22"/>
      <c r="O49" s="23"/>
      <c r="P49" s="23"/>
      <c r="Q49" s="48"/>
      <c r="R49" s="23"/>
      <c r="S49" s="23"/>
      <c r="T49" s="23"/>
      <c r="U49" s="23"/>
      <c r="V49" s="23"/>
      <c r="W49" s="23"/>
      <c r="X49" s="23"/>
      <c r="Y49" s="24"/>
      <c r="Z49" s="11"/>
      <c r="AA49" s="12"/>
      <c r="AB49" s="11"/>
      <c r="AC49" s="19"/>
      <c r="AD49" s="163"/>
      <c r="AE49" s="11"/>
      <c r="AF49" s="72"/>
      <c r="AG49" s="2"/>
    </row>
    <row r="50" spans="1:33" ht="13.5" customHeight="1" x14ac:dyDescent="0.35">
      <c r="A50" s="108" t="s">
        <v>159</v>
      </c>
      <c r="B50" s="116" t="s">
        <v>160</v>
      </c>
      <c r="C50" s="57" t="s">
        <v>155</v>
      </c>
      <c r="D50" s="114" t="s">
        <v>147</v>
      </c>
      <c r="E50" s="118">
        <v>8.6602700000000006</v>
      </c>
      <c r="F50" s="121">
        <v>-77.365269999999995</v>
      </c>
      <c r="G50" s="119" t="s">
        <v>53</v>
      </c>
      <c r="H50" s="111" t="s">
        <v>161</v>
      </c>
      <c r="I50" s="114" t="s">
        <v>162</v>
      </c>
      <c r="J50" s="114"/>
      <c r="K50" s="114" t="s">
        <v>163</v>
      </c>
      <c r="L50" s="114">
        <v>5</v>
      </c>
      <c r="M50" s="131">
        <v>1</v>
      </c>
      <c r="N50" s="47" t="s">
        <v>46</v>
      </c>
      <c r="O50" s="48" t="s">
        <v>46</v>
      </c>
      <c r="P50" s="48" t="s">
        <v>46</v>
      </c>
      <c r="Q50" s="48" t="s">
        <v>46</v>
      </c>
      <c r="R50" s="48" t="s">
        <v>46</v>
      </c>
      <c r="S50" s="48" t="s">
        <v>46</v>
      </c>
      <c r="T50" s="48" t="s">
        <v>46</v>
      </c>
      <c r="U50" s="48" t="s">
        <v>46</v>
      </c>
      <c r="V50" s="48" t="s">
        <v>46</v>
      </c>
      <c r="W50" s="48" t="s">
        <v>46</v>
      </c>
      <c r="X50" s="48" t="s">
        <v>46</v>
      </c>
      <c r="Y50" s="49" t="s">
        <v>46</v>
      </c>
      <c r="Z50" s="11"/>
      <c r="AA50" s="12" t="s">
        <v>47</v>
      </c>
      <c r="AB50" s="11"/>
      <c r="AC50" s="19"/>
      <c r="AD50" s="163"/>
      <c r="AE50" s="11"/>
      <c r="AF50" s="72" t="s">
        <v>164</v>
      </c>
      <c r="AG50" s="2"/>
    </row>
    <row r="51" spans="1:33" ht="13.5" customHeight="1" x14ac:dyDescent="0.35">
      <c r="A51" s="109"/>
      <c r="B51" s="113"/>
      <c r="C51" s="57" t="s">
        <v>40</v>
      </c>
      <c r="D51" s="117"/>
      <c r="E51" s="117"/>
      <c r="F51" s="125"/>
      <c r="G51" s="123"/>
      <c r="H51" s="112"/>
      <c r="I51" s="117"/>
      <c r="J51" s="117"/>
      <c r="K51" s="115"/>
      <c r="L51" s="117"/>
      <c r="M51" s="125"/>
      <c r="N51" s="22">
        <v>76.400000000000006</v>
      </c>
      <c r="O51" s="23">
        <v>76.89</v>
      </c>
      <c r="P51" s="23">
        <v>74.489999999999995</v>
      </c>
      <c r="Q51" s="48">
        <v>75.78</v>
      </c>
      <c r="R51" s="23">
        <v>72.069999999999993</v>
      </c>
      <c r="S51" s="58" t="str">
        <f>HYPERLINK("http://www.ioc-sealevelmonitoring.org/getchart.php?img=chart1&amp;id=cfoflcvd7bj8mqqpsf0l9gm2p65c9154a4b8c57&amp;","NO DATA")</f>
        <v>NO DATA</v>
      </c>
      <c r="T51" s="23" t="s">
        <v>46</v>
      </c>
      <c r="U51" s="23" t="s">
        <v>46</v>
      </c>
      <c r="V51" s="23" t="s">
        <v>46</v>
      </c>
      <c r="W51" s="23" t="s">
        <v>46</v>
      </c>
      <c r="X51" s="23" t="s">
        <v>46</v>
      </c>
      <c r="Y51" s="24" t="s">
        <v>46</v>
      </c>
      <c r="Z51" s="11"/>
      <c r="AA51" s="12"/>
      <c r="AB51" s="11"/>
      <c r="AC51" s="19"/>
      <c r="AD51" s="163"/>
      <c r="AE51" s="11"/>
      <c r="AF51" s="72"/>
      <c r="AG51" s="2"/>
    </row>
    <row r="52" spans="1:33" ht="13.5" customHeight="1" x14ac:dyDescent="0.35">
      <c r="A52" s="109"/>
      <c r="B52" s="116" t="s">
        <v>165</v>
      </c>
      <c r="C52" s="57" t="s">
        <v>155</v>
      </c>
      <c r="D52" s="117"/>
      <c r="E52" s="117"/>
      <c r="F52" s="125"/>
      <c r="G52" s="123"/>
      <c r="H52" s="112"/>
      <c r="I52" s="117"/>
      <c r="J52" s="117"/>
      <c r="K52" s="114" t="s">
        <v>150</v>
      </c>
      <c r="L52" s="117"/>
      <c r="M52" s="125"/>
      <c r="N52" s="22">
        <v>58.6</v>
      </c>
      <c r="O52" s="23">
        <v>56.04</v>
      </c>
      <c r="P52" s="23">
        <v>58.42</v>
      </c>
      <c r="Q52" s="48">
        <v>56.8</v>
      </c>
      <c r="R52" s="23">
        <v>80.58</v>
      </c>
      <c r="S52" s="23">
        <v>98.71</v>
      </c>
      <c r="T52" s="23">
        <v>98.73</v>
      </c>
      <c r="U52" s="23">
        <v>96.43</v>
      </c>
      <c r="V52" s="23">
        <v>99.17</v>
      </c>
      <c r="W52" s="23">
        <v>98.73</v>
      </c>
      <c r="X52" s="23">
        <v>93.03</v>
      </c>
      <c r="Y52" s="24">
        <v>97.52</v>
      </c>
      <c r="Z52" s="11"/>
      <c r="AA52" s="12"/>
      <c r="AB52" s="11"/>
      <c r="AC52" s="19"/>
      <c r="AD52" s="163"/>
      <c r="AE52" s="11"/>
      <c r="AF52" s="72"/>
      <c r="AG52" s="2"/>
    </row>
    <row r="53" spans="1:33" ht="13.5" customHeight="1" x14ac:dyDescent="0.35">
      <c r="A53" s="109"/>
      <c r="B53" s="112"/>
      <c r="C53" s="57" t="s">
        <v>65</v>
      </c>
      <c r="D53" s="117"/>
      <c r="E53" s="117"/>
      <c r="F53" s="125"/>
      <c r="G53" s="123"/>
      <c r="H53" s="112"/>
      <c r="I53" s="117"/>
      <c r="J53" s="117"/>
      <c r="K53" s="117"/>
      <c r="L53" s="117"/>
      <c r="M53" s="125"/>
      <c r="N53" s="22" t="s">
        <v>46</v>
      </c>
      <c r="O53" s="23" t="s">
        <v>46</v>
      </c>
      <c r="P53" s="23" t="s">
        <v>46</v>
      </c>
      <c r="Q53" s="48" t="s">
        <v>46</v>
      </c>
      <c r="R53" s="23" t="s">
        <v>46</v>
      </c>
      <c r="S53" s="23" t="s">
        <v>46</v>
      </c>
      <c r="T53" s="23" t="s">
        <v>46</v>
      </c>
      <c r="U53" s="23" t="s">
        <v>46</v>
      </c>
      <c r="V53" s="23" t="s">
        <v>46</v>
      </c>
      <c r="W53" s="23" t="s">
        <v>46</v>
      </c>
      <c r="X53" s="23">
        <v>93.03</v>
      </c>
      <c r="Y53" s="24" t="s">
        <v>46</v>
      </c>
      <c r="Z53" s="11"/>
      <c r="AA53" s="12"/>
      <c r="AB53" s="11"/>
      <c r="AC53" s="19"/>
      <c r="AD53" s="163"/>
      <c r="AE53" s="11"/>
      <c r="AF53" s="72" t="s">
        <v>166</v>
      </c>
      <c r="AG53" s="2"/>
    </row>
    <row r="54" spans="1:33" ht="13.5" customHeight="1" x14ac:dyDescent="0.35">
      <c r="A54" s="110"/>
      <c r="B54" s="113"/>
      <c r="C54" s="57" t="s">
        <v>40</v>
      </c>
      <c r="D54" s="115"/>
      <c r="E54" s="115"/>
      <c r="F54" s="122"/>
      <c r="G54" s="120"/>
      <c r="H54" s="113"/>
      <c r="I54" s="115"/>
      <c r="J54" s="115"/>
      <c r="K54" s="115"/>
      <c r="L54" s="115"/>
      <c r="M54" s="122"/>
      <c r="N54" s="22">
        <v>94.56</v>
      </c>
      <c r="O54" s="23">
        <v>92.14</v>
      </c>
      <c r="P54" s="23">
        <v>94.4</v>
      </c>
      <c r="Q54" s="48">
        <v>92.66</v>
      </c>
      <c r="R54" s="23">
        <v>94.67</v>
      </c>
      <c r="S54" s="23">
        <v>98.71</v>
      </c>
      <c r="T54" s="23">
        <v>98.73</v>
      </c>
      <c r="U54" s="23">
        <v>96.42</v>
      </c>
      <c r="V54" s="23">
        <v>99.17</v>
      </c>
      <c r="W54" s="23">
        <v>98.73</v>
      </c>
      <c r="X54" s="23">
        <v>92.8</v>
      </c>
      <c r="Y54" s="24">
        <v>97.49</v>
      </c>
      <c r="Z54" s="11"/>
      <c r="AA54" s="12"/>
      <c r="AB54" s="11"/>
      <c r="AC54" s="19"/>
      <c r="AD54" s="163"/>
      <c r="AE54" s="11"/>
      <c r="AF54" s="72"/>
      <c r="AG54" s="2"/>
    </row>
    <row r="55" spans="1:33" ht="13.5" customHeight="1" x14ac:dyDescent="0.35">
      <c r="A55" s="25" t="s">
        <v>167</v>
      </c>
      <c r="B55" s="30"/>
      <c r="C55" s="15"/>
      <c r="D55" s="15" t="s">
        <v>147</v>
      </c>
      <c r="E55" s="27">
        <v>10.183400000000001</v>
      </c>
      <c r="F55" s="28">
        <v>-75.666700000000006</v>
      </c>
      <c r="G55" s="29" t="s">
        <v>61</v>
      </c>
      <c r="H55" s="30" t="s">
        <v>148</v>
      </c>
      <c r="I55" s="15"/>
      <c r="J55" s="15"/>
      <c r="K55" s="15"/>
      <c r="L55" s="15"/>
      <c r="M55" s="31"/>
      <c r="N55" s="22"/>
      <c r="O55" s="23"/>
      <c r="P55" s="23"/>
      <c r="Q55" s="48"/>
      <c r="R55" s="23"/>
      <c r="S55" s="23"/>
      <c r="T55" s="23"/>
      <c r="U55" s="23"/>
      <c r="V55" s="23"/>
      <c r="W55" s="23"/>
      <c r="X55" s="23"/>
      <c r="Y55" s="24"/>
      <c r="Z55" s="11"/>
      <c r="AA55" s="12"/>
      <c r="AB55" s="11"/>
      <c r="AC55" s="19"/>
      <c r="AD55" s="163"/>
      <c r="AE55" s="11"/>
      <c r="AF55" s="72"/>
      <c r="AG55" s="2"/>
    </row>
    <row r="56" spans="1:33" ht="13.5" customHeight="1" x14ac:dyDescent="0.35">
      <c r="A56" s="108" t="s">
        <v>168</v>
      </c>
      <c r="B56" s="111" t="s">
        <v>169</v>
      </c>
      <c r="C56" s="15" t="s">
        <v>155</v>
      </c>
      <c r="D56" s="114" t="s">
        <v>147</v>
      </c>
      <c r="E56" s="118">
        <v>10.18055</v>
      </c>
      <c r="F56" s="121">
        <v>-75.75027</v>
      </c>
      <c r="G56" s="119" t="s">
        <v>53</v>
      </c>
      <c r="H56" s="111" t="s">
        <v>170</v>
      </c>
      <c r="I56" s="114" t="s">
        <v>171</v>
      </c>
      <c r="J56" s="114"/>
      <c r="K56" s="114" t="s">
        <v>172</v>
      </c>
      <c r="L56" s="114">
        <v>5</v>
      </c>
      <c r="M56" s="131">
        <v>1</v>
      </c>
      <c r="N56" s="22" t="s">
        <v>46</v>
      </c>
      <c r="O56" s="23" t="s">
        <v>46</v>
      </c>
      <c r="P56" s="23" t="s">
        <v>46</v>
      </c>
      <c r="Q56" s="23" t="s">
        <v>46</v>
      </c>
      <c r="R56" s="23">
        <v>55.96</v>
      </c>
      <c r="S56" s="23" t="s">
        <v>46</v>
      </c>
      <c r="T56" s="23" t="s">
        <v>46</v>
      </c>
      <c r="U56" s="23" t="s">
        <v>46</v>
      </c>
      <c r="V56" s="23" t="s">
        <v>46</v>
      </c>
      <c r="W56" s="23" t="s">
        <v>46</v>
      </c>
      <c r="X56" s="23" t="s">
        <v>46</v>
      </c>
      <c r="Y56" s="24" t="s">
        <v>46</v>
      </c>
      <c r="Z56" s="11"/>
      <c r="AA56" s="12"/>
      <c r="AB56" s="11"/>
      <c r="AC56" s="19"/>
      <c r="AD56" s="163"/>
      <c r="AE56" s="11"/>
      <c r="AF56" s="72"/>
      <c r="AG56" s="2"/>
    </row>
    <row r="57" spans="1:33" ht="13.5" customHeight="1" x14ac:dyDescent="0.35">
      <c r="A57" s="109"/>
      <c r="B57" s="113"/>
      <c r="C57" s="15" t="s">
        <v>40</v>
      </c>
      <c r="D57" s="117"/>
      <c r="E57" s="117"/>
      <c r="F57" s="125"/>
      <c r="G57" s="123"/>
      <c r="H57" s="112"/>
      <c r="I57" s="117"/>
      <c r="J57" s="117"/>
      <c r="K57" s="115"/>
      <c r="L57" s="115"/>
      <c r="M57" s="122"/>
      <c r="N57" s="22">
        <v>75.44</v>
      </c>
      <c r="O57" s="23">
        <v>75.680000000000007</v>
      </c>
      <c r="P57" s="23">
        <v>75.12</v>
      </c>
      <c r="Q57" s="48">
        <v>75.81</v>
      </c>
      <c r="R57" s="23">
        <v>77.27</v>
      </c>
      <c r="S57" s="23" t="s">
        <v>46</v>
      </c>
      <c r="T57" s="23" t="s">
        <v>46</v>
      </c>
      <c r="U57" s="23" t="s">
        <v>46</v>
      </c>
      <c r="V57" s="23" t="s">
        <v>46</v>
      </c>
      <c r="W57" s="23" t="s">
        <v>46</v>
      </c>
      <c r="X57" s="23" t="s">
        <v>46</v>
      </c>
      <c r="Y57" s="24" t="s">
        <v>46</v>
      </c>
      <c r="Z57" s="11"/>
      <c r="AA57" s="12"/>
      <c r="AB57" s="11"/>
      <c r="AC57" s="19"/>
      <c r="AD57" s="163"/>
      <c r="AE57" s="11"/>
      <c r="AF57" s="72"/>
      <c r="AG57" s="2"/>
    </row>
    <row r="58" spans="1:33" ht="13.5" customHeight="1" x14ac:dyDescent="0.35">
      <c r="A58" s="109"/>
      <c r="B58" s="111" t="s">
        <v>173</v>
      </c>
      <c r="C58" s="15" t="s">
        <v>155</v>
      </c>
      <c r="D58" s="117"/>
      <c r="E58" s="117"/>
      <c r="F58" s="125"/>
      <c r="G58" s="123"/>
      <c r="H58" s="112"/>
      <c r="I58" s="117"/>
      <c r="J58" s="117"/>
      <c r="K58" s="114" t="s">
        <v>150</v>
      </c>
      <c r="L58" s="132">
        <v>15</v>
      </c>
      <c r="M58" s="132">
        <v>15</v>
      </c>
      <c r="N58" s="22">
        <v>14.05</v>
      </c>
      <c r="O58" s="23">
        <v>14.14</v>
      </c>
      <c r="P58" s="23">
        <v>14.88</v>
      </c>
      <c r="Q58" s="48">
        <v>15.9</v>
      </c>
      <c r="R58" s="23">
        <v>72.78</v>
      </c>
      <c r="S58" s="23">
        <v>96.25</v>
      </c>
      <c r="T58" s="23">
        <v>96.66</v>
      </c>
      <c r="U58" s="23">
        <v>91.77</v>
      </c>
      <c r="V58" s="23">
        <v>93.39</v>
      </c>
      <c r="W58" s="23">
        <v>92.89</v>
      </c>
      <c r="X58" s="48">
        <v>81.760000000000005</v>
      </c>
      <c r="Y58" s="24">
        <v>95.13</v>
      </c>
      <c r="Z58" s="11"/>
      <c r="AA58" s="12" t="s">
        <v>47</v>
      </c>
      <c r="AB58" s="11"/>
      <c r="AC58" s="19"/>
      <c r="AD58" s="163"/>
      <c r="AE58" s="11"/>
      <c r="AF58" s="72"/>
      <c r="AG58" s="2"/>
    </row>
    <row r="59" spans="1:33" ht="13.5" customHeight="1" x14ac:dyDescent="0.35">
      <c r="A59" s="109"/>
      <c r="B59" s="112"/>
      <c r="C59" s="15" t="s">
        <v>65</v>
      </c>
      <c r="D59" s="117"/>
      <c r="E59" s="117"/>
      <c r="F59" s="125"/>
      <c r="G59" s="123"/>
      <c r="H59" s="112"/>
      <c r="I59" s="117"/>
      <c r="J59" s="117"/>
      <c r="K59" s="117"/>
      <c r="L59" s="117"/>
      <c r="M59" s="117"/>
      <c r="N59" s="22">
        <v>93.95</v>
      </c>
      <c r="O59" s="23">
        <v>91.2</v>
      </c>
      <c r="P59" s="23">
        <v>93.71</v>
      </c>
      <c r="Q59" s="48">
        <v>91.86</v>
      </c>
      <c r="R59" s="23">
        <v>94.73</v>
      </c>
      <c r="S59" s="23">
        <v>96.25</v>
      </c>
      <c r="T59" s="23">
        <v>96.1</v>
      </c>
      <c r="U59" s="23">
        <v>94.91</v>
      </c>
      <c r="V59" s="23">
        <v>67.680000000000007</v>
      </c>
      <c r="W59" s="23">
        <v>58.28</v>
      </c>
      <c r="X59" s="23">
        <v>54.82</v>
      </c>
      <c r="Y59" s="24">
        <v>57.49</v>
      </c>
      <c r="Z59" s="11"/>
      <c r="AA59" s="12"/>
      <c r="AB59" s="11"/>
      <c r="AC59" s="19"/>
      <c r="AD59" s="163"/>
      <c r="AE59" s="11"/>
      <c r="AF59" s="72"/>
      <c r="AG59" s="2"/>
    </row>
    <row r="60" spans="1:33" ht="13.5" customHeight="1" x14ac:dyDescent="0.35">
      <c r="A60" s="110"/>
      <c r="B60" s="113"/>
      <c r="C60" s="15" t="s">
        <v>40</v>
      </c>
      <c r="D60" s="115"/>
      <c r="E60" s="115"/>
      <c r="F60" s="122"/>
      <c r="G60" s="120"/>
      <c r="H60" s="113"/>
      <c r="I60" s="115"/>
      <c r="J60" s="115"/>
      <c r="K60" s="115"/>
      <c r="L60" s="115"/>
      <c r="M60" s="115"/>
      <c r="N60" s="22">
        <v>80.489999999999995</v>
      </c>
      <c r="O60" s="23">
        <v>89.59</v>
      </c>
      <c r="P60" s="23">
        <v>83.26</v>
      </c>
      <c r="Q60" s="48">
        <v>86.96</v>
      </c>
      <c r="R60" s="23">
        <v>91.15</v>
      </c>
      <c r="S60" s="23">
        <v>79.63</v>
      </c>
      <c r="T60" s="23">
        <v>80.39</v>
      </c>
      <c r="U60" s="23">
        <v>77.84</v>
      </c>
      <c r="V60" s="23" t="s">
        <v>46</v>
      </c>
      <c r="W60" s="23" t="s">
        <v>46</v>
      </c>
      <c r="X60" s="59">
        <v>0.15</v>
      </c>
      <c r="Y60" s="24" t="s">
        <v>46</v>
      </c>
      <c r="Z60" s="11"/>
      <c r="AA60" s="12"/>
      <c r="AB60" s="11"/>
      <c r="AC60" s="19"/>
      <c r="AD60" s="163"/>
      <c r="AE60" s="11"/>
      <c r="AF60" s="72"/>
      <c r="AG60" s="2"/>
    </row>
    <row r="61" spans="1:33" ht="13.5" customHeight="1" x14ac:dyDescent="0.35">
      <c r="A61" s="108" t="s">
        <v>174</v>
      </c>
      <c r="B61" s="111" t="s">
        <v>175</v>
      </c>
      <c r="C61" s="15" t="s">
        <v>155</v>
      </c>
      <c r="D61" s="114" t="s">
        <v>147</v>
      </c>
      <c r="E61" s="130">
        <v>9.4091666000000007</v>
      </c>
      <c r="F61" s="127">
        <v>-76.205276999999995</v>
      </c>
      <c r="G61" s="119" t="s">
        <v>61</v>
      </c>
      <c r="H61" s="111" t="s">
        <v>170</v>
      </c>
      <c r="I61" s="114"/>
      <c r="J61" s="114"/>
      <c r="K61" s="114" t="s">
        <v>163</v>
      </c>
      <c r="L61" s="114">
        <v>15</v>
      </c>
      <c r="M61" s="131">
        <v>1</v>
      </c>
      <c r="N61" s="16" t="s">
        <v>46</v>
      </c>
      <c r="O61" s="17" t="s">
        <v>46</v>
      </c>
      <c r="P61" s="17" t="s">
        <v>46</v>
      </c>
      <c r="Q61" s="17" t="s">
        <v>46</v>
      </c>
      <c r="R61" s="17" t="s">
        <v>46</v>
      </c>
      <c r="S61" s="17" t="s">
        <v>46</v>
      </c>
      <c r="T61" s="17" t="s">
        <v>46</v>
      </c>
      <c r="U61" s="17" t="s">
        <v>46</v>
      </c>
      <c r="V61" s="17" t="s">
        <v>46</v>
      </c>
      <c r="W61" s="17" t="s">
        <v>46</v>
      </c>
      <c r="X61" s="17" t="s">
        <v>46</v>
      </c>
      <c r="Y61" s="18" t="s">
        <v>46</v>
      </c>
      <c r="Z61" s="11"/>
      <c r="AA61" s="12" t="s">
        <v>47</v>
      </c>
      <c r="AB61" s="11"/>
      <c r="AC61" s="19"/>
      <c r="AD61" s="163"/>
      <c r="AE61" s="11"/>
      <c r="AF61" s="72"/>
      <c r="AG61" s="2"/>
    </row>
    <row r="62" spans="1:33" ht="13.5" customHeight="1" x14ac:dyDescent="0.35">
      <c r="A62" s="109"/>
      <c r="B62" s="112"/>
      <c r="C62" s="15" t="s">
        <v>65</v>
      </c>
      <c r="D62" s="117"/>
      <c r="E62" s="117"/>
      <c r="F62" s="217"/>
      <c r="G62" s="123"/>
      <c r="H62" s="112"/>
      <c r="I62" s="117"/>
      <c r="J62" s="117"/>
      <c r="K62" s="117"/>
      <c r="L62" s="117"/>
      <c r="M62" s="125"/>
      <c r="N62" s="16" t="s">
        <v>46</v>
      </c>
      <c r="O62" s="17" t="s">
        <v>46</v>
      </c>
      <c r="P62" s="17" t="s">
        <v>46</v>
      </c>
      <c r="Q62" s="17" t="s">
        <v>46</v>
      </c>
      <c r="R62" s="17" t="s">
        <v>46</v>
      </c>
      <c r="S62" s="17" t="s">
        <v>46</v>
      </c>
      <c r="T62" s="17" t="s">
        <v>46</v>
      </c>
      <c r="U62" s="17" t="s">
        <v>46</v>
      </c>
      <c r="V62" s="17" t="s">
        <v>46</v>
      </c>
      <c r="W62" s="17" t="s">
        <v>46</v>
      </c>
      <c r="X62" s="17" t="s">
        <v>46</v>
      </c>
      <c r="Y62" s="18" t="s">
        <v>46</v>
      </c>
      <c r="Z62" s="11"/>
      <c r="AA62" s="12"/>
      <c r="AB62" s="11"/>
      <c r="AC62" s="19"/>
      <c r="AD62" s="163"/>
      <c r="AE62" s="11"/>
      <c r="AF62" s="72" t="s">
        <v>176</v>
      </c>
      <c r="AG62" s="2"/>
    </row>
    <row r="63" spans="1:33" ht="13.5" customHeight="1" x14ac:dyDescent="0.35">
      <c r="A63" s="110"/>
      <c r="B63" s="113"/>
      <c r="C63" s="15" t="s">
        <v>40</v>
      </c>
      <c r="D63" s="115"/>
      <c r="E63" s="115"/>
      <c r="F63" s="128"/>
      <c r="G63" s="120"/>
      <c r="H63" s="113"/>
      <c r="I63" s="115"/>
      <c r="J63" s="115"/>
      <c r="K63" s="115"/>
      <c r="L63" s="115"/>
      <c r="M63" s="122"/>
      <c r="N63" s="16" t="s">
        <v>46</v>
      </c>
      <c r="O63" s="17" t="s">
        <v>46</v>
      </c>
      <c r="P63" s="17" t="s">
        <v>46</v>
      </c>
      <c r="Q63" s="17" t="s">
        <v>46</v>
      </c>
      <c r="R63" s="17" t="s">
        <v>46</v>
      </c>
      <c r="S63" s="17" t="s">
        <v>46</v>
      </c>
      <c r="T63" s="17" t="s">
        <v>46</v>
      </c>
      <c r="U63" s="17" t="s">
        <v>46</v>
      </c>
      <c r="V63" s="17" t="s">
        <v>46</v>
      </c>
      <c r="W63" s="17" t="s">
        <v>46</v>
      </c>
      <c r="X63" s="17" t="s">
        <v>46</v>
      </c>
      <c r="Y63" s="18" t="s">
        <v>46</v>
      </c>
      <c r="Z63" s="11"/>
      <c r="AA63" s="12"/>
      <c r="AB63" s="11"/>
      <c r="AC63" s="19"/>
      <c r="AD63" s="163"/>
      <c r="AE63" s="11"/>
      <c r="AF63" s="72"/>
      <c r="AG63" s="2"/>
    </row>
    <row r="64" spans="1:33" ht="13.5" customHeight="1" x14ac:dyDescent="0.35">
      <c r="A64" s="108" t="s">
        <v>177</v>
      </c>
      <c r="B64" s="135" t="s">
        <v>178</v>
      </c>
      <c r="C64" s="15" t="s">
        <v>65</v>
      </c>
      <c r="D64" s="114" t="s">
        <v>147</v>
      </c>
      <c r="E64" s="118">
        <v>12.355270000000001</v>
      </c>
      <c r="F64" s="121">
        <v>-71.313609999999997</v>
      </c>
      <c r="G64" s="119" t="s">
        <v>61</v>
      </c>
      <c r="H64" s="111" t="s">
        <v>170</v>
      </c>
      <c r="I64" s="114"/>
      <c r="J64" s="114"/>
      <c r="K64" s="114" t="s">
        <v>163</v>
      </c>
      <c r="L64" s="114">
        <v>15</v>
      </c>
      <c r="M64" s="131">
        <v>1</v>
      </c>
      <c r="N64" s="22"/>
      <c r="O64" s="23"/>
      <c r="P64" s="23"/>
      <c r="Q64" s="48"/>
      <c r="R64" s="23"/>
      <c r="S64" s="23"/>
      <c r="T64" s="23"/>
      <c r="U64" s="23"/>
      <c r="V64" s="23"/>
      <c r="W64" s="23"/>
      <c r="X64" s="23"/>
      <c r="Y64" s="24"/>
      <c r="Z64" s="11"/>
      <c r="AA64" s="12"/>
      <c r="AB64" s="11"/>
      <c r="AC64" s="19"/>
      <c r="AD64" s="163"/>
      <c r="AE64" s="11"/>
      <c r="AF64" s="72"/>
      <c r="AG64" s="2"/>
    </row>
    <row r="65" spans="1:33" ht="13.5" customHeight="1" x14ac:dyDescent="0.35">
      <c r="A65" s="110"/>
      <c r="B65" s="136"/>
      <c r="C65" s="15" t="s">
        <v>40</v>
      </c>
      <c r="D65" s="115"/>
      <c r="E65" s="115"/>
      <c r="F65" s="122"/>
      <c r="G65" s="120"/>
      <c r="H65" s="113"/>
      <c r="I65" s="115"/>
      <c r="J65" s="115"/>
      <c r="K65" s="115"/>
      <c r="L65" s="115"/>
      <c r="M65" s="122"/>
      <c r="N65" s="22"/>
      <c r="O65" s="23"/>
      <c r="P65" s="23"/>
      <c r="Q65" s="48"/>
      <c r="R65" s="23"/>
      <c r="S65" s="23"/>
      <c r="T65" s="23"/>
      <c r="U65" s="23"/>
      <c r="V65" s="23"/>
      <c r="W65" s="23"/>
      <c r="X65" s="23"/>
      <c r="Y65" s="24"/>
      <c r="Z65" s="11"/>
      <c r="AA65" s="12"/>
      <c r="AB65" s="11"/>
      <c r="AC65" s="19"/>
      <c r="AD65" s="163"/>
      <c r="AE65" s="11"/>
      <c r="AF65" s="72"/>
      <c r="AG65" s="2"/>
    </row>
    <row r="66" spans="1:33" ht="13.5" customHeight="1" x14ac:dyDescent="0.35">
      <c r="A66" s="108" t="s">
        <v>179</v>
      </c>
      <c r="B66" s="111" t="s">
        <v>180</v>
      </c>
      <c r="C66" s="15" t="s">
        <v>65</v>
      </c>
      <c r="D66" s="114" t="s">
        <v>181</v>
      </c>
      <c r="E66" s="118">
        <v>9.9886110000000006</v>
      </c>
      <c r="F66" s="121">
        <v>-83.020200000000003</v>
      </c>
      <c r="G66" s="119" t="s">
        <v>53</v>
      </c>
      <c r="H66" s="111" t="s">
        <v>182</v>
      </c>
      <c r="I66" s="114" t="s">
        <v>183</v>
      </c>
      <c r="J66" s="114"/>
      <c r="K66" s="134" t="s">
        <v>82</v>
      </c>
      <c r="L66" s="134">
        <v>5</v>
      </c>
      <c r="M66" s="31">
        <v>1</v>
      </c>
      <c r="N66" s="22">
        <v>95.86</v>
      </c>
      <c r="O66" s="23">
        <v>93.25</v>
      </c>
      <c r="P66" s="23">
        <v>95.99</v>
      </c>
      <c r="Q66" s="58" t="str">
        <f t="shared" ref="Q66:Q68" si="3">HYPERLINK("http://www.ioc-sealevelmonitoring.org/getchart.php?img=chart1&amp;id=cfoflcvd7bj8mqqpsf0l9gm2p65c91545cba806&amp;","NO DATA")</f>
        <v>NO DATA</v>
      </c>
      <c r="R66" s="23">
        <v>95.33</v>
      </c>
      <c r="S66" s="23">
        <v>98.72</v>
      </c>
      <c r="T66" s="23">
        <v>98.39</v>
      </c>
      <c r="U66" s="23">
        <v>96.34</v>
      </c>
      <c r="V66" s="23">
        <v>98.83</v>
      </c>
      <c r="W66" s="23">
        <v>98.32</v>
      </c>
      <c r="X66" s="23">
        <v>91.25</v>
      </c>
      <c r="Y66" s="24">
        <v>97.36</v>
      </c>
      <c r="Z66" s="11"/>
      <c r="AA66" s="12" t="s">
        <v>47</v>
      </c>
      <c r="AB66" s="11"/>
      <c r="AC66" s="19"/>
      <c r="AD66" s="163"/>
      <c r="AE66" s="11"/>
      <c r="AF66" s="72"/>
      <c r="AG66" s="2"/>
    </row>
    <row r="67" spans="1:33" ht="13.5" customHeight="1" x14ac:dyDescent="0.35">
      <c r="A67" s="109"/>
      <c r="B67" s="112"/>
      <c r="C67" s="15" t="s">
        <v>40</v>
      </c>
      <c r="D67" s="117"/>
      <c r="E67" s="117"/>
      <c r="F67" s="125"/>
      <c r="G67" s="123"/>
      <c r="H67" s="112"/>
      <c r="I67" s="117"/>
      <c r="J67" s="117"/>
      <c r="K67" s="117"/>
      <c r="L67" s="117"/>
      <c r="M67" s="31">
        <v>1</v>
      </c>
      <c r="N67" s="22">
        <v>95.87</v>
      </c>
      <c r="O67" s="23">
        <v>93.26</v>
      </c>
      <c r="P67" s="23">
        <v>96.04</v>
      </c>
      <c r="Q67" s="58" t="str">
        <f t="shared" si="3"/>
        <v>NO DATA</v>
      </c>
      <c r="R67" s="23">
        <v>95.33</v>
      </c>
      <c r="S67" s="23">
        <v>98.72</v>
      </c>
      <c r="T67" s="23">
        <v>98.84</v>
      </c>
      <c r="U67" s="23">
        <v>96.34</v>
      </c>
      <c r="V67" s="23">
        <v>98.83</v>
      </c>
      <c r="W67" s="23">
        <v>98.31</v>
      </c>
      <c r="X67" s="23">
        <v>91.25</v>
      </c>
      <c r="Y67" s="24">
        <v>97.36</v>
      </c>
      <c r="Z67" s="11"/>
      <c r="AA67" s="12"/>
      <c r="AB67" s="11"/>
      <c r="AC67" s="19"/>
      <c r="AD67" s="163"/>
      <c r="AE67" s="11"/>
      <c r="AF67" s="72"/>
      <c r="AG67" s="2"/>
    </row>
    <row r="68" spans="1:33" ht="13.5" customHeight="1" x14ac:dyDescent="0.35">
      <c r="A68" s="110"/>
      <c r="B68" s="113"/>
      <c r="C68" s="15" t="s">
        <v>48</v>
      </c>
      <c r="D68" s="115"/>
      <c r="E68" s="115"/>
      <c r="F68" s="122"/>
      <c r="G68" s="120"/>
      <c r="H68" s="113"/>
      <c r="I68" s="115"/>
      <c r="J68" s="115"/>
      <c r="K68" s="115"/>
      <c r="L68" s="115"/>
      <c r="M68" s="46">
        <v>5</v>
      </c>
      <c r="N68" s="22">
        <v>99.22</v>
      </c>
      <c r="O68" s="23">
        <v>97.5</v>
      </c>
      <c r="P68" s="23">
        <v>98.76</v>
      </c>
      <c r="Q68" s="58" t="str">
        <f t="shared" si="3"/>
        <v>NO DATA</v>
      </c>
      <c r="R68" s="23">
        <v>98.16</v>
      </c>
      <c r="S68" s="23">
        <v>99.94</v>
      </c>
      <c r="T68" s="23">
        <v>99.39</v>
      </c>
      <c r="U68" s="23">
        <v>97.36</v>
      </c>
      <c r="V68" s="23">
        <v>99.99</v>
      </c>
      <c r="W68" s="23">
        <v>99.43</v>
      </c>
      <c r="X68" s="23">
        <v>95.81</v>
      </c>
      <c r="Y68" s="24">
        <v>99.2</v>
      </c>
      <c r="Z68" s="11"/>
      <c r="AA68" s="12"/>
      <c r="AB68" s="11"/>
      <c r="AC68" s="19"/>
      <c r="AD68" s="163"/>
      <c r="AE68" s="11"/>
      <c r="AF68" s="72"/>
      <c r="AG68" s="2"/>
    </row>
    <row r="69" spans="1:33" ht="13.5" customHeight="1" x14ac:dyDescent="0.35">
      <c r="A69" s="25" t="s">
        <v>184</v>
      </c>
      <c r="B69" s="20"/>
      <c r="C69" s="32"/>
      <c r="D69" s="32" t="s">
        <v>185</v>
      </c>
      <c r="E69" s="39">
        <v>19.84</v>
      </c>
      <c r="F69" s="40">
        <v>-77.728300000000004</v>
      </c>
      <c r="G69" s="29" t="s">
        <v>87</v>
      </c>
      <c r="H69" s="20" t="s">
        <v>186</v>
      </c>
      <c r="I69" s="32"/>
      <c r="J69" s="32"/>
      <c r="K69" s="32"/>
      <c r="L69" s="32"/>
      <c r="M69" s="44"/>
      <c r="N69" s="22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4"/>
      <c r="Z69" s="11"/>
      <c r="AA69" s="12"/>
      <c r="AB69" s="11"/>
      <c r="AC69" s="19"/>
      <c r="AD69" s="163"/>
      <c r="AE69" s="11"/>
      <c r="AF69" s="72"/>
      <c r="AG69" s="2"/>
    </row>
    <row r="70" spans="1:33" ht="13.5" customHeight="1" x14ac:dyDescent="0.35">
      <c r="A70" s="25" t="s">
        <v>187</v>
      </c>
      <c r="B70" s="20"/>
      <c r="C70" s="32"/>
      <c r="D70" s="32" t="s">
        <v>185</v>
      </c>
      <c r="E70" s="39">
        <v>21.9</v>
      </c>
      <c r="F70" s="40">
        <v>-84.906700000000001</v>
      </c>
      <c r="G70" s="29" t="s">
        <v>87</v>
      </c>
      <c r="H70" s="20" t="s">
        <v>186</v>
      </c>
      <c r="I70" s="32"/>
      <c r="J70" s="32">
        <v>214</v>
      </c>
      <c r="K70" s="32"/>
      <c r="L70" s="32"/>
      <c r="M70" s="44"/>
      <c r="N70" s="22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4"/>
      <c r="Z70" s="11"/>
      <c r="AA70" s="12"/>
      <c r="AB70" s="11"/>
      <c r="AC70" s="19"/>
      <c r="AD70" s="163"/>
      <c r="AE70" s="11" t="s">
        <v>188</v>
      </c>
      <c r="AF70" s="72"/>
      <c r="AG70" s="2"/>
    </row>
    <row r="71" spans="1:33" ht="13.5" customHeight="1" x14ac:dyDescent="0.35">
      <c r="A71" s="25" t="s">
        <v>189</v>
      </c>
      <c r="B71" s="20"/>
      <c r="C71" s="32"/>
      <c r="D71" s="32" t="s">
        <v>185</v>
      </c>
      <c r="E71" s="39">
        <v>21.1083</v>
      </c>
      <c r="F71" s="40">
        <v>-76.125</v>
      </c>
      <c r="G71" s="29" t="s">
        <v>87</v>
      </c>
      <c r="H71" s="20" t="s">
        <v>186</v>
      </c>
      <c r="I71" s="32"/>
      <c r="J71" s="32">
        <v>276</v>
      </c>
      <c r="K71" s="32"/>
      <c r="L71" s="32"/>
      <c r="M71" s="44"/>
      <c r="N71" s="22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4"/>
      <c r="Z71" s="11"/>
      <c r="AA71" s="12"/>
      <c r="AB71" s="11"/>
      <c r="AC71" s="19"/>
      <c r="AD71" s="163"/>
      <c r="AE71" s="11">
        <v>100</v>
      </c>
      <c r="AF71" s="72"/>
      <c r="AG71" s="2"/>
    </row>
    <row r="72" spans="1:33" ht="13.5" customHeight="1" x14ac:dyDescent="0.35">
      <c r="A72" s="25" t="s">
        <v>190</v>
      </c>
      <c r="B72" s="20"/>
      <c r="C72" s="32"/>
      <c r="D72" s="32" t="s">
        <v>185</v>
      </c>
      <c r="E72" s="39">
        <v>22.94</v>
      </c>
      <c r="F72" s="40">
        <v>-80.013300000000001</v>
      </c>
      <c r="G72" s="29" t="s">
        <v>87</v>
      </c>
      <c r="H72" s="20" t="s">
        <v>186</v>
      </c>
      <c r="I72" s="32"/>
      <c r="J72" s="32"/>
      <c r="K72" s="32"/>
      <c r="L72" s="32"/>
      <c r="M72" s="44"/>
      <c r="N72" s="22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4"/>
      <c r="Z72" s="11"/>
      <c r="AA72" s="12"/>
      <c r="AB72" s="11"/>
      <c r="AC72" s="19"/>
      <c r="AD72" s="163"/>
      <c r="AE72" s="11"/>
      <c r="AF72" s="72"/>
      <c r="AG72" s="2"/>
    </row>
    <row r="73" spans="1:33" ht="13.5" customHeight="1" x14ac:dyDescent="0.35">
      <c r="A73" s="25" t="s">
        <v>191</v>
      </c>
      <c r="B73" s="20"/>
      <c r="C73" s="32"/>
      <c r="D73" s="32" t="s">
        <v>185</v>
      </c>
      <c r="E73" s="39">
        <v>20.34</v>
      </c>
      <c r="F73" s="40">
        <v>-77.146699999999996</v>
      </c>
      <c r="G73" s="29" t="s">
        <v>61</v>
      </c>
      <c r="H73" s="20" t="s">
        <v>186</v>
      </c>
      <c r="I73" s="32"/>
      <c r="J73" s="32"/>
      <c r="K73" s="32"/>
      <c r="L73" s="32"/>
      <c r="M73" s="44"/>
      <c r="N73" s="22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4"/>
      <c r="Z73" s="11"/>
      <c r="AA73" s="12"/>
      <c r="AB73" s="11"/>
      <c r="AC73" s="19"/>
      <c r="AD73" s="163"/>
      <c r="AE73" s="11"/>
      <c r="AF73" s="72"/>
      <c r="AG73" s="2"/>
    </row>
    <row r="74" spans="1:33" ht="13.5" customHeight="1" x14ac:dyDescent="0.35">
      <c r="A74" s="25" t="s">
        <v>192</v>
      </c>
      <c r="B74" s="20"/>
      <c r="C74" s="32"/>
      <c r="D74" s="32" t="s">
        <v>185</v>
      </c>
      <c r="E74" s="39">
        <v>19.91029</v>
      </c>
      <c r="F74" s="40">
        <v>-75.189980000000006</v>
      </c>
      <c r="G74" s="29" t="s">
        <v>193</v>
      </c>
      <c r="H74" s="20" t="s">
        <v>194</v>
      </c>
      <c r="I74" s="32"/>
      <c r="J74" s="32"/>
      <c r="K74" s="32"/>
      <c r="L74" s="32"/>
      <c r="M74" s="44"/>
      <c r="N74" s="22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4"/>
      <c r="Z74" s="11"/>
      <c r="AA74" s="12"/>
      <c r="AB74" s="11"/>
      <c r="AC74" s="19"/>
      <c r="AD74" s="163"/>
      <c r="AE74" s="11"/>
      <c r="AF74" s="72"/>
      <c r="AG74" s="2"/>
    </row>
    <row r="75" spans="1:33" ht="13.5" customHeight="1" x14ac:dyDescent="0.35">
      <c r="A75" s="25" t="s">
        <v>195</v>
      </c>
      <c r="B75" s="20"/>
      <c r="C75" s="32"/>
      <c r="D75" s="32" t="s">
        <v>185</v>
      </c>
      <c r="E75" s="27">
        <v>21.75</v>
      </c>
      <c r="F75" s="40">
        <v>-79.983329999999995</v>
      </c>
      <c r="G75" s="29" t="s">
        <v>87</v>
      </c>
      <c r="H75" s="20" t="s">
        <v>186</v>
      </c>
      <c r="I75" s="32"/>
      <c r="J75" s="32"/>
      <c r="K75" s="32"/>
      <c r="L75" s="32"/>
      <c r="M75" s="44"/>
      <c r="N75" s="22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4"/>
      <c r="Z75" s="11"/>
      <c r="AA75" s="12"/>
      <c r="AB75" s="11"/>
      <c r="AC75" s="19"/>
      <c r="AD75" s="163"/>
      <c r="AE75" s="11"/>
      <c r="AF75" s="72"/>
      <c r="AG75" s="2"/>
    </row>
    <row r="76" spans="1:33" ht="13.5" customHeight="1" x14ac:dyDescent="0.35">
      <c r="A76" s="25" t="s">
        <v>196</v>
      </c>
      <c r="B76" s="20"/>
      <c r="C76" s="32"/>
      <c r="D76" s="32" t="s">
        <v>185</v>
      </c>
      <c r="E76" s="27">
        <v>20.233329999999999</v>
      </c>
      <c r="F76" s="40">
        <v>-74.133330000000001</v>
      </c>
      <c r="G76" s="29" t="s">
        <v>61</v>
      </c>
      <c r="H76" s="20" t="s">
        <v>186</v>
      </c>
      <c r="I76" s="32"/>
      <c r="J76" s="32"/>
      <c r="K76" s="32"/>
      <c r="L76" s="32"/>
      <c r="M76" s="44"/>
      <c r="N76" s="22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4"/>
      <c r="Z76" s="11"/>
      <c r="AA76" s="12"/>
      <c r="AB76" s="11"/>
      <c r="AC76" s="19"/>
      <c r="AD76" s="163"/>
      <c r="AE76" s="11"/>
      <c r="AF76" s="72"/>
      <c r="AG76" s="2"/>
    </row>
    <row r="77" spans="1:33" ht="13.5" customHeight="1" x14ac:dyDescent="0.35">
      <c r="A77" s="25" t="s">
        <v>197</v>
      </c>
      <c r="B77" s="20"/>
      <c r="C77" s="32"/>
      <c r="D77" s="15" t="s">
        <v>185</v>
      </c>
      <c r="E77" s="39">
        <v>23.020467</v>
      </c>
      <c r="F77" s="40">
        <v>-82.756063999999995</v>
      </c>
      <c r="G77" s="29" t="s">
        <v>87</v>
      </c>
      <c r="H77" s="20" t="s">
        <v>186</v>
      </c>
      <c r="I77" s="32"/>
      <c r="J77" s="32"/>
      <c r="K77" s="32"/>
      <c r="L77" s="32"/>
      <c r="M77" s="44"/>
      <c r="N77" s="22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4"/>
      <c r="Z77" s="11"/>
      <c r="AA77" s="12"/>
      <c r="AB77" s="11"/>
      <c r="AC77" s="19"/>
      <c r="AD77" s="163"/>
      <c r="AE77" s="11"/>
      <c r="AF77" s="72"/>
      <c r="AG77" s="2"/>
    </row>
    <row r="78" spans="1:33" ht="13.5" customHeight="1" x14ac:dyDescent="0.35">
      <c r="A78" s="25" t="s">
        <v>198</v>
      </c>
      <c r="B78" s="20"/>
      <c r="C78" s="32"/>
      <c r="D78" s="15" t="s">
        <v>185</v>
      </c>
      <c r="E78" s="39">
        <v>23.137886000000002</v>
      </c>
      <c r="F78" s="40">
        <v>-82.345939000000001</v>
      </c>
      <c r="G78" s="29" t="s">
        <v>87</v>
      </c>
      <c r="H78" s="20" t="s">
        <v>186</v>
      </c>
      <c r="I78" s="32"/>
      <c r="J78" s="32"/>
      <c r="K78" s="32"/>
      <c r="L78" s="32"/>
      <c r="M78" s="44"/>
      <c r="N78" s="22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4"/>
      <c r="Z78" s="11"/>
      <c r="AA78" s="12"/>
      <c r="AB78" s="11"/>
      <c r="AC78" s="19"/>
      <c r="AD78" s="163"/>
      <c r="AE78" s="11"/>
      <c r="AF78" s="72"/>
      <c r="AG78" s="2"/>
    </row>
    <row r="79" spans="1:33" ht="13.5" customHeight="1" x14ac:dyDescent="0.35">
      <c r="A79" s="25" t="s">
        <v>199</v>
      </c>
      <c r="B79" s="20"/>
      <c r="C79" s="32"/>
      <c r="D79" s="15" t="s">
        <v>185</v>
      </c>
      <c r="E79" s="39">
        <v>21.605599999999999</v>
      </c>
      <c r="F79" s="40">
        <v>-77.0989</v>
      </c>
      <c r="G79" s="29" t="s">
        <v>87</v>
      </c>
      <c r="H79" s="20" t="s">
        <v>186</v>
      </c>
      <c r="I79" s="32"/>
      <c r="J79" s="32"/>
      <c r="K79" s="32"/>
      <c r="L79" s="32"/>
      <c r="M79" s="44"/>
      <c r="N79" s="22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4"/>
      <c r="Z79" s="11"/>
      <c r="AA79" s="12"/>
      <c r="AB79" s="11"/>
      <c r="AC79" s="19"/>
      <c r="AD79" s="163"/>
      <c r="AE79" s="11"/>
      <c r="AF79" s="72"/>
      <c r="AG79" s="2"/>
    </row>
    <row r="80" spans="1:33" ht="13.5" customHeight="1" x14ac:dyDescent="0.35">
      <c r="A80" s="25" t="s">
        <v>200</v>
      </c>
      <c r="B80" s="20"/>
      <c r="C80" s="32"/>
      <c r="D80" s="15" t="s">
        <v>185</v>
      </c>
      <c r="E80" s="39">
        <v>21.203339</v>
      </c>
      <c r="F80" s="40">
        <v>-76.601174999999998</v>
      </c>
      <c r="G80" s="29" t="s">
        <v>87</v>
      </c>
      <c r="H80" s="20" t="s">
        <v>186</v>
      </c>
      <c r="I80" s="32"/>
      <c r="J80" s="32"/>
      <c r="K80" s="32"/>
      <c r="L80" s="32"/>
      <c r="M80" s="44"/>
      <c r="N80" s="22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4"/>
      <c r="Z80" s="11"/>
      <c r="AA80" s="12"/>
      <c r="AB80" s="11"/>
      <c r="AC80" s="19"/>
      <c r="AD80" s="163"/>
      <c r="AE80" s="11"/>
      <c r="AF80" s="72"/>
      <c r="AG80" s="2"/>
    </row>
    <row r="81" spans="1:33" ht="13.5" customHeight="1" x14ac:dyDescent="0.35">
      <c r="A81" s="25" t="s">
        <v>201</v>
      </c>
      <c r="B81" s="20"/>
      <c r="C81" s="32"/>
      <c r="D81" s="15" t="s">
        <v>185</v>
      </c>
      <c r="E81" s="39">
        <v>21.560932999999999</v>
      </c>
      <c r="F81" s="40">
        <v>-77.235027000000002</v>
      </c>
      <c r="G81" s="29" t="s">
        <v>61</v>
      </c>
      <c r="H81" s="20" t="s">
        <v>186</v>
      </c>
      <c r="I81" s="32"/>
      <c r="J81" s="32"/>
      <c r="K81" s="32"/>
      <c r="L81" s="32"/>
      <c r="M81" s="44"/>
      <c r="N81" s="22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4"/>
      <c r="Z81" s="11"/>
      <c r="AA81" s="12"/>
      <c r="AB81" s="11"/>
      <c r="AC81" s="19"/>
      <c r="AD81" s="163"/>
      <c r="AE81" s="11"/>
      <c r="AF81" s="72"/>
      <c r="AG81" s="2"/>
    </row>
    <row r="82" spans="1:33" ht="13.5" customHeight="1" x14ac:dyDescent="0.35">
      <c r="A82" s="25" t="s">
        <v>202</v>
      </c>
      <c r="B82" s="20"/>
      <c r="C82" s="32"/>
      <c r="D82" s="32" t="s">
        <v>185</v>
      </c>
      <c r="E82" s="54">
        <v>23.1</v>
      </c>
      <c r="F82" s="55">
        <v>-82.466660000000005</v>
      </c>
      <c r="G82" s="29" t="s">
        <v>87</v>
      </c>
      <c r="H82" s="20" t="s">
        <v>186</v>
      </c>
      <c r="I82" s="32"/>
      <c r="J82" s="32">
        <v>215</v>
      </c>
      <c r="K82" s="32"/>
      <c r="L82" s="32"/>
      <c r="M82" s="44"/>
      <c r="N82" s="22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4"/>
      <c r="Z82" s="11"/>
      <c r="AA82" s="12"/>
      <c r="AB82" s="11"/>
      <c r="AC82" s="19"/>
      <c r="AD82" s="163"/>
      <c r="AE82" s="11">
        <v>99</v>
      </c>
      <c r="AF82" s="72"/>
      <c r="AG82" s="2"/>
    </row>
    <row r="83" spans="1:33" ht="13.5" customHeight="1" x14ac:dyDescent="0.35">
      <c r="A83" s="25" t="s">
        <v>203</v>
      </c>
      <c r="B83" s="20"/>
      <c r="C83" s="32"/>
      <c r="D83" s="15" t="s">
        <v>185</v>
      </c>
      <c r="E83" s="54">
        <v>20.019572</v>
      </c>
      <c r="F83" s="55">
        <v>-75.838307999999998</v>
      </c>
      <c r="G83" s="29" t="s">
        <v>61</v>
      </c>
      <c r="H83" s="20" t="s">
        <v>186</v>
      </c>
      <c r="I83" s="32"/>
      <c r="J83" s="32"/>
      <c r="K83" s="32"/>
      <c r="L83" s="32"/>
      <c r="M83" s="44"/>
      <c r="N83" s="22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4"/>
      <c r="Z83" s="11"/>
      <c r="AA83" s="12"/>
      <c r="AB83" s="11"/>
      <c r="AC83" s="19"/>
      <c r="AD83" s="163"/>
      <c r="AE83" s="11"/>
      <c r="AF83" s="72"/>
      <c r="AG83" s="2"/>
    </row>
    <row r="84" spans="1:33" ht="13.5" customHeight="1" x14ac:dyDescent="0.35">
      <c r="A84" s="25" t="s">
        <v>204</v>
      </c>
      <c r="B84" s="20"/>
      <c r="C84" s="32"/>
      <c r="D84" s="15" t="s">
        <v>185</v>
      </c>
      <c r="E84" s="54">
        <v>20.702542000000001</v>
      </c>
      <c r="F84" s="55">
        <v>-77.982292000000001</v>
      </c>
      <c r="G84" s="29" t="s">
        <v>87</v>
      </c>
      <c r="H84" s="20" t="s">
        <v>186</v>
      </c>
      <c r="I84" s="32"/>
      <c r="J84" s="32"/>
      <c r="K84" s="32"/>
      <c r="L84" s="32"/>
      <c r="M84" s="44"/>
      <c r="N84" s="22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4"/>
      <c r="Z84" s="11"/>
      <c r="AA84" s="12"/>
      <c r="AB84" s="11"/>
      <c r="AC84" s="19"/>
      <c r="AD84" s="163"/>
      <c r="AE84" s="11"/>
      <c r="AF84" s="72"/>
      <c r="AG84" s="2"/>
    </row>
    <row r="85" spans="1:33" ht="13.5" customHeight="1" x14ac:dyDescent="0.35">
      <c r="A85" s="25" t="s">
        <v>205</v>
      </c>
      <c r="B85" s="20"/>
      <c r="C85" s="32"/>
      <c r="D85" s="15" t="s">
        <v>185</v>
      </c>
      <c r="E85" s="54">
        <v>21.442882999999998</v>
      </c>
      <c r="F85" s="55">
        <v>-82.900525000000002</v>
      </c>
      <c r="G85" s="29" t="s">
        <v>61</v>
      </c>
      <c r="H85" s="20" t="s">
        <v>186</v>
      </c>
      <c r="I85" s="32"/>
      <c r="J85" s="32"/>
      <c r="K85" s="32"/>
      <c r="L85" s="32"/>
      <c r="M85" s="44"/>
      <c r="N85" s="22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4"/>
      <c r="Z85" s="11"/>
      <c r="AA85" s="12"/>
      <c r="AB85" s="11"/>
      <c r="AC85" s="19"/>
      <c r="AD85" s="163"/>
      <c r="AE85" s="11"/>
      <c r="AF85" s="72"/>
      <c r="AG85" s="2"/>
    </row>
    <row r="86" spans="1:33" ht="13.5" customHeight="1" x14ac:dyDescent="0.35">
      <c r="A86" s="25" t="s">
        <v>206</v>
      </c>
      <c r="B86" s="20"/>
      <c r="C86" s="32"/>
      <c r="D86" s="15" t="s">
        <v>185</v>
      </c>
      <c r="E86" s="54">
        <v>23.1</v>
      </c>
      <c r="F86" s="55">
        <v>-82.466660000000005</v>
      </c>
      <c r="G86" s="29" t="s">
        <v>87</v>
      </c>
      <c r="H86" s="20" t="s">
        <v>186</v>
      </c>
      <c r="I86" s="32"/>
      <c r="J86" s="32"/>
      <c r="K86" s="32"/>
      <c r="L86" s="32"/>
      <c r="M86" s="44"/>
      <c r="N86" s="22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4"/>
      <c r="Z86" s="11"/>
      <c r="AA86" s="12"/>
      <c r="AB86" s="11"/>
      <c r="AC86" s="19"/>
      <c r="AD86" s="163"/>
      <c r="AE86" s="11"/>
      <c r="AF86" s="72"/>
      <c r="AG86" s="2"/>
    </row>
    <row r="87" spans="1:33" ht="13.5" customHeight="1" x14ac:dyDescent="0.35">
      <c r="A87" s="25" t="s">
        <v>207</v>
      </c>
      <c r="B87" s="20"/>
      <c r="C87" s="32"/>
      <c r="D87" s="15" t="s">
        <v>185</v>
      </c>
      <c r="E87" s="54">
        <v>21.622875000000001</v>
      </c>
      <c r="F87" s="55">
        <v>-81.545556000000005</v>
      </c>
      <c r="G87" s="29" t="s">
        <v>61</v>
      </c>
      <c r="H87" s="20" t="s">
        <v>186</v>
      </c>
      <c r="I87" s="32"/>
      <c r="J87" s="32"/>
      <c r="K87" s="32"/>
      <c r="L87" s="32"/>
      <c r="M87" s="44"/>
      <c r="N87" s="22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4"/>
      <c r="Z87" s="11"/>
      <c r="AA87" s="12"/>
      <c r="AB87" s="11"/>
      <c r="AC87" s="19"/>
      <c r="AD87" s="163"/>
      <c r="AE87" s="11"/>
      <c r="AF87" s="72"/>
      <c r="AG87" s="2"/>
    </row>
    <row r="88" spans="1:33" ht="13.5" customHeight="1" x14ac:dyDescent="0.35">
      <c r="A88" s="25" t="s">
        <v>208</v>
      </c>
      <c r="B88" s="20"/>
      <c r="C88" s="32"/>
      <c r="D88" s="15" t="s">
        <v>185</v>
      </c>
      <c r="E88" s="54">
        <v>23.1</v>
      </c>
      <c r="F88" s="55">
        <v>-82.466660000000005</v>
      </c>
      <c r="G88" s="29" t="s">
        <v>87</v>
      </c>
      <c r="H88" s="20" t="s">
        <v>186</v>
      </c>
      <c r="I88" s="32"/>
      <c r="J88" s="32"/>
      <c r="K88" s="32"/>
      <c r="L88" s="32"/>
      <c r="M88" s="44"/>
      <c r="N88" s="22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4"/>
      <c r="Z88" s="11"/>
      <c r="AA88" s="12"/>
      <c r="AB88" s="11"/>
      <c r="AC88" s="19"/>
      <c r="AD88" s="163"/>
      <c r="AE88" s="11"/>
      <c r="AF88" s="72"/>
      <c r="AG88" s="2"/>
    </row>
    <row r="89" spans="1:33" ht="13.5" customHeight="1" x14ac:dyDescent="0.35">
      <c r="A89" s="25" t="s">
        <v>209</v>
      </c>
      <c r="B89" s="30"/>
      <c r="C89" s="15"/>
      <c r="D89" s="15" t="s">
        <v>210</v>
      </c>
      <c r="E89" s="33">
        <v>12.10426</v>
      </c>
      <c r="F89" s="34">
        <v>-68.941559999999996</v>
      </c>
      <c r="G89" s="29" t="s">
        <v>211</v>
      </c>
      <c r="H89" s="30" t="s">
        <v>212</v>
      </c>
      <c r="I89" s="15" t="s">
        <v>213</v>
      </c>
      <c r="J89" s="15"/>
      <c r="K89" s="15" t="s">
        <v>82</v>
      </c>
      <c r="L89" s="15"/>
      <c r="M89" s="31"/>
      <c r="N89" s="22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4"/>
      <c r="Z89" s="11"/>
      <c r="AA89" s="12"/>
      <c r="AB89" s="11"/>
      <c r="AC89" s="19"/>
      <c r="AD89" s="163"/>
      <c r="AE89" s="11"/>
      <c r="AF89" s="72"/>
      <c r="AG89" s="2"/>
    </row>
    <row r="90" spans="1:33" ht="13.5" customHeight="1" x14ac:dyDescent="0.35">
      <c r="A90" s="108" t="s">
        <v>214</v>
      </c>
      <c r="B90" s="111" t="s">
        <v>215</v>
      </c>
      <c r="C90" s="15" t="s">
        <v>65</v>
      </c>
      <c r="D90" s="114" t="s">
        <v>210</v>
      </c>
      <c r="E90" s="118">
        <v>12.104264000000001</v>
      </c>
      <c r="F90" s="121">
        <v>-68.941558000000001</v>
      </c>
      <c r="G90" s="119" t="s">
        <v>53</v>
      </c>
      <c r="H90" s="111" t="s">
        <v>216</v>
      </c>
      <c r="I90" s="114" t="s">
        <v>213</v>
      </c>
      <c r="J90" s="114"/>
      <c r="K90" s="114" t="s">
        <v>82</v>
      </c>
      <c r="L90" s="114">
        <v>5</v>
      </c>
      <c r="M90" s="31">
        <v>1</v>
      </c>
      <c r="N90" s="16">
        <v>95.61</v>
      </c>
      <c r="O90" s="23">
        <v>91.52</v>
      </c>
      <c r="P90" s="23">
        <v>94.61</v>
      </c>
      <c r="Q90" s="58" t="str">
        <f t="shared" ref="Q90:Q92" si="4">HYPERLINK("http://www.ioc-sealevelmonitoring.org/getchart.php?img=chart1&amp;id=cfoflcvd7bj8mqqpsf0l9gm2p65c915a89b3252&amp;","NO DATA")</f>
        <v>NO DATA</v>
      </c>
      <c r="R90" s="23">
        <v>96.8</v>
      </c>
      <c r="S90" s="23">
        <v>98.61</v>
      </c>
      <c r="T90" s="23">
        <v>98.34</v>
      </c>
      <c r="U90" s="23">
        <v>96.28</v>
      </c>
      <c r="V90" s="23">
        <v>98.84</v>
      </c>
      <c r="W90" s="23">
        <v>97.86</v>
      </c>
      <c r="X90" s="23">
        <v>92.69</v>
      </c>
      <c r="Y90" s="24">
        <v>97.29</v>
      </c>
      <c r="Z90" s="11"/>
      <c r="AA90" s="12" t="s">
        <v>47</v>
      </c>
      <c r="AB90" s="11"/>
      <c r="AC90" s="19"/>
      <c r="AD90" s="163"/>
      <c r="AE90" s="11"/>
      <c r="AF90" s="72"/>
      <c r="AG90" s="2"/>
    </row>
    <row r="91" spans="1:33" ht="13.5" customHeight="1" x14ac:dyDescent="0.35">
      <c r="A91" s="109"/>
      <c r="B91" s="112"/>
      <c r="C91" s="15" t="s">
        <v>40</v>
      </c>
      <c r="D91" s="117"/>
      <c r="E91" s="117"/>
      <c r="F91" s="125"/>
      <c r="G91" s="123"/>
      <c r="H91" s="112"/>
      <c r="I91" s="117"/>
      <c r="J91" s="117"/>
      <c r="K91" s="117"/>
      <c r="L91" s="117"/>
      <c r="M91" s="31">
        <v>1</v>
      </c>
      <c r="N91" s="16">
        <v>95.61</v>
      </c>
      <c r="O91" s="23">
        <v>91.54</v>
      </c>
      <c r="P91" s="23">
        <v>94.62</v>
      </c>
      <c r="Q91" s="58" t="str">
        <f t="shared" si="4"/>
        <v>NO DATA</v>
      </c>
      <c r="R91" s="23">
        <v>96.81</v>
      </c>
      <c r="S91" s="23">
        <v>98.61</v>
      </c>
      <c r="T91" s="23">
        <v>98.34</v>
      </c>
      <c r="U91" s="23">
        <v>96.28</v>
      </c>
      <c r="V91" s="23">
        <v>98.84</v>
      </c>
      <c r="W91" s="23">
        <v>97.86</v>
      </c>
      <c r="X91" s="23">
        <v>92.63</v>
      </c>
      <c r="Y91" s="24">
        <v>97.29</v>
      </c>
      <c r="Z91" s="11"/>
      <c r="AA91" s="12"/>
      <c r="AB91" s="11"/>
      <c r="AC91" s="19"/>
      <c r="AD91" s="163"/>
      <c r="AE91" s="11"/>
      <c r="AF91" s="72"/>
      <c r="AG91" s="2"/>
    </row>
    <row r="92" spans="1:33" ht="13.5" customHeight="1" x14ac:dyDescent="0.35">
      <c r="A92" s="110"/>
      <c r="B92" s="113"/>
      <c r="C92" s="15" t="s">
        <v>155</v>
      </c>
      <c r="D92" s="115"/>
      <c r="E92" s="115"/>
      <c r="F92" s="122"/>
      <c r="G92" s="120"/>
      <c r="H92" s="113"/>
      <c r="I92" s="115"/>
      <c r="J92" s="115"/>
      <c r="K92" s="115"/>
      <c r="L92" s="115"/>
      <c r="M92" s="31">
        <v>5</v>
      </c>
      <c r="N92" s="16">
        <v>98.98</v>
      </c>
      <c r="O92" s="23">
        <v>95.97</v>
      </c>
      <c r="P92" s="23">
        <v>97.91</v>
      </c>
      <c r="Q92" s="58" t="str">
        <f t="shared" si="4"/>
        <v>NO DATA</v>
      </c>
      <c r="R92" s="23">
        <v>99.42</v>
      </c>
      <c r="S92" s="23">
        <v>99.77</v>
      </c>
      <c r="T92" s="23">
        <v>99.6</v>
      </c>
      <c r="U92" s="23">
        <v>97.27</v>
      </c>
      <c r="V92" s="23">
        <v>99.9</v>
      </c>
      <c r="W92" s="23">
        <v>99</v>
      </c>
      <c r="X92" s="23">
        <v>96.53</v>
      </c>
      <c r="Y92" s="24">
        <v>98.88</v>
      </c>
      <c r="Z92" s="11"/>
      <c r="AA92" s="12"/>
      <c r="AB92" s="11"/>
      <c r="AC92" s="19"/>
      <c r="AD92" s="163"/>
      <c r="AE92" s="11"/>
      <c r="AF92" s="72"/>
      <c r="AG92" s="2"/>
    </row>
    <row r="93" spans="1:33" ht="13.5" customHeight="1" x14ac:dyDescent="0.35">
      <c r="A93" s="25" t="s">
        <v>217</v>
      </c>
      <c r="B93" s="30"/>
      <c r="C93" s="15"/>
      <c r="D93" s="15" t="s">
        <v>218</v>
      </c>
      <c r="E93" s="27"/>
      <c r="F93" s="28"/>
      <c r="G93" s="29" t="s">
        <v>42</v>
      </c>
      <c r="H93" s="30" t="s">
        <v>219</v>
      </c>
      <c r="I93" s="15"/>
      <c r="J93" s="15"/>
      <c r="K93" s="15"/>
      <c r="L93" s="15"/>
      <c r="M93" s="31"/>
      <c r="N93" s="22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4"/>
      <c r="Z93" s="11"/>
      <c r="AA93" s="12"/>
      <c r="AB93" s="11"/>
      <c r="AC93" s="19"/>
      <c r="AD93" s="163"/>
      <c r="AE93" s="11"/>
      <c r="AF93" s="72"/>
      <c r="AG93" s="2"/>
    </row>
    <row r="94" spans="1:33" ht="13.5" customHeight="1" x14ac:dyDescent="0.35">
      <c r="A94" s="108" t="s">
        <v>220</v>
      </c>
      <c r="B94" s="111" t="s">
        <v>568</v>
      </c>
      <c r="C94" s="114" t="s">
        <v>40</v>
      </c>
      <c r="D94" s="114" t="s">
        <v>218</v>
      </c>
      <c r="E94" s="118">
        <v>15.547938</v>
      </c>
      <c r="F94" s="121">
        <v>-61.283093000000001</v>
      </c>
      <c r="G94" s="119" t="s">
        <v>61</v>
      </c>
      <c r="H94" s="111" t="s">
        <v>219</v>
      </c>
      <c r="I94" s="114"/>
      <c r="J94" s="114"/>
      <c r="K94" s="114"/>
      <c r="L94" s="114"/>
      <c r="M94" s="131"/>
      <c r="N94" s="22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4"/>
      <c r="Z94" s="11"/>
      <c r="AA94" s="12"/>
      <c r="AB94" s="11"/>
      <c r="AC94" s="19"/>
      <c r="AD94" s="163"/>
      <c r="AE94" s="11"/>
      <c r="AF94" s="226" t="s">
        <v>573</v>
      </c>
      <c r="AG94" s="2"/>
    </row>
    <row r="95" spans="1:33" ht="13.5" customHeight="1" x14ac:dyDescent="0.35">
      <c r="A95" s="225"/>
      <c r="B95" s="222"/>
      <c r="C95" s="216"/>
      <c r="D95" s="216"/>
      <c r="E95" s="224"/>
      <c r="F95" s="223"/>
      <c r="G95" s="148"/>
      <c r="H95" s="222"/>
      <c r="I95" s="216"/>
      <c r="J95" s="216"/>
      <c r="K95" s="216"/>
      <c r="L95" s="216"/>
      <c r="M95" s="133"/>
      <c r="N95" s="22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4"/>
      <c r="Z95" s="98"/>
      <c r="AA95" s="99"/>
      <c r="AB95" s="98"/>
      <c r="AC95" s="100"/>
      <c r="AD95" s="166"/>
      <c r="AE95" s="98"/>
      <c r="AF95" s="227"/>
      <c r="AG95" s="2"/>
    </row>
    <row r="96" spans="1:33" ht="13.5" customHeight="1" x14ac:dyDescent="0.35">
      <c r="A96" s="110"/>
      <c r="B96" s="113"/>
      <c r="C96" s="115"/>
      <c r="D96" s="115"/>
      <c r="E96" s="115"/>
      <c r="F96" s="122"/>
      <c r="G96" s="120"/>
      <c r="H96" s="113"/>
      <c r="I96" s="115"/>
      <c r="J96" s="115"/>
      <c r="K96" s="115"/>
      <c r="L96" s="115"/>
      <c r="M96" s="122"/>
      <c r="N96" s="22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4"/>
      <c r="Z96" s="11"/>
      <c r="AA96" s="12"/>
      <c r="AB96" s="11"/>
      <c r="AC96" s="19"/>
      <c r="AD96" s="163"/>
      <c r="AE96" s="11"/>
      <c r="AF96" s="227"/>
      <c r="AG96" s="2"/>
    </row>
    <row r="97" spans="1:33" ht="13.5" customHeight="1" x14ac:dyDescent="0.35">
      <c r="A97" s="108" t="s">
        <v>221</v>
      </c>
      <c r="B97" s="111" t="s">
        <v>222</v>
      </c>
      <c r="C97" s="15" t="s">
        <v>65</v>
      </c>
      <c r="D97" s="114" t="s">
        <v>223</v>
      </c>
      <c r="E97" s="118">
        <v>15.3</v>
      </c>
      <c r="F97" s="121">
        <v>-61.4</v>
      </c>
      <c r="G97" s="119" t="s">
        <v>53</v>
      </c>
      <c r="H97" s="111" t="s">
        <v>224</v>
      </c>
      <c r="I97" s="114" t="s">
        <v>225</v>
      </c>
      <c r="J97" s="114"/>
      <c r="K97" s="205" t="s">
        <v>82</v>
      </c>
      <c r="L97" s="205">
        <v>5</v>
      </c>
      <c r="M97" s="31">
        <v>1</v>
      </c>
      <c r="N97" s="22" t="s">
        <v>46</v>
      </c>
      <c r="O97" s="23" t="s">
        <v>46</v>
      </c>
      <c r="P97" s="23" t="s">
        <v>46</v>
      </c>
      <c r="Q97" s="23" t="s">
        <v>46</v>
      </c>
      <c r="R97" s="23" t="s">
        <v>46</v>
      </c>
      <c r="S97" s="23" t="s">
        <v>46</v>
      </c>
      <c r="T97" s="23">
        <v>65.099999999999994</v>
      </c>
      <c r="U97" s="23">
        <v>90.27</v>
      </c>
      <c r="V97" s="23" t="s">
        <v>46</v>
      </c>
      <c r="W97" s="23">
        <v>37.76</v>
      </c>
      <c r="X97" s="23">
        <v>85.9</v>
      </c>
      <c r="Y97" s="24">
        <v>94.17</v>
      </c>
      <c r="Z97" s="11"/>
      <c r="AA97" s="12"/>
      <c r="AB97" s="11"/>
      <c r="AC97" s="19"/>
      <c r="AD97" s="163"/>
      <c r="AE97" s="11"/>
      <c r="AF97" s="226" t="s">
        <v>574</v>
      </c>
      <c r="AG97" s="2"/>
    </row>
    <row r="98" spans="1:33" ht="13.5" customHeight="1" x14ac:dyDescent="0.35">
      <c r="A98" s="109"/>
      <c r="B98" s="112"/>
      <c r="C98" s="15" t="s">
        <v>40</v>
      </c>
      <c r="D98" s="117"/>
      <c r="E98" s="117"/>
      <c r="F98" s="125"/>
      <c r="G98" s="123"/>
      <c r="H98" s="112"/>
      <c r="I98" s="117"/>
      <c r="J98" s="117"/>
      <c r="K98" s="117"/>
      <c r="L98" s="117"/>
      <c r="M98" s="31">
        <v>1</v>
      </c>
      <c r="N98" s="22" t="s">
        <v>46</v>
      </c>
      <c r="O98" s="23" t="s">
        <v>46</v>
      </c>
      <c r="P98" s="23" t="s">
        <v>46</v>
      </c>
      <c r="Q98" s="23" t="s">
        <v>46</v>
      </c>
      <c r="R98" s="23" t="s">
        <v>46</v>
      </c>
      <c r="S98" s="23" t="s">
        <v>46</v>
      </c>
      <c r="T98" s="23">
        <v>62.35</v>
      </c>
      <c r="U98" s="23">
        <v>90.27</v>
      </c>
      <c r="V98" s="23" t="s">
        <v>46</v>
      </c>
      <c r="W98" s="23">
        <v>37.76</v>
      </c>
      <c r="X98" s="23">
        <v>85.91</v>
      </c>
      <c r="Y98" s="24">
        <v>94.17</v>
      </c>
      <c r="Z98" s="11"/>
      <c r="AA98" s="12" t="s">
        <v>47</v>
      </c>
      <c r="AB98" s="11"/>
      <c r="AC98" s="19"/>
      <c r="AD98" s="163"/>
      <c r="AE98" s="11"/>
      <c r="AF98" s="227"/>
      <c r="AG98" s="2"/>
    </row>
    <row r="99" spans="1:33" ht="13.5" customHeight="1" x14ac:dyDescent="0.35">
      <c r="A99" s="110"/>
      <c r="B99" s="113"/>
      <c r="C99" s="15" t="s">
        <v>155</v>
      </c>
      <c r="D99" s="115"/>
      <c r="E99" s="115"/>
      <c r="F99" s="122"/>
      <c r="G99" s="120"/>
      <c r="H99" s="113"/>
      <c r="I99" s="115"/>
      <c r="J99" s="115"/>
      <c r="K99" s="115"/>
      <c r="L99" s="115"/>
      <c r="M99" s="60">
        <v>5</v>
      </c>
      <c r="N99" s="22" t="s">
        <v>46</v>
      </c>
      <c r="O99" s="23" t="s">
        <v>46</v>
      </c>
      <c r="P99" s="23" t="s">
        <v>46</v>
      </c>
      <c r="Q99" s="23" t="s">
        <v>46</v>
      </c>
      <c r="R99" s="23" t="s">
        <v>46</v>
      </c>
      <c r="S99" s="23" t="s">
        <v>46</v>
      </c>
      <c r="T99" s="23">
        <v>67.650000000000006</v>
      </c>
      <c r="U99" s="23">
        <v>93.44</v>
      </c>
      <c r="V99" s="23" t="s">
        <v>46</v>
      </c>
      <c r="W99" s="23">
        <v>39.06</v>
      </c>
      <c r="X99" s="23">
        <v>90.96</v>
      </c>
      <c r="Y99" s="24">
        <v>97.76</v>
      </c>
      <c r="Z99" s="11"/>
      <c r="AA99" s="12"/>
      <c r="AB99" s="11"/>
      <c r="AC99" s="19"/>
      <c r="AD99" s="163"/>
      <c r="AE99" s="11"/>
      <c r="AF99" s="227"/>
      <c r="AG99" s="2"/>
    </row>
    <row r="100" spans="1:33" ht="13.5" customHeight="1" x14ac:dyDescent="0.35">
      <c r="A100" s="108" t="s">
        <v>217</v>
      </c>
      <c r="B100" s="135" t="s">
        <v>226</v>
      </c>
      <c r="C100" s="32" t="s">
        <v>40</v>
      </c>
      <c r="D100" s="126" t="s">
        <v>218</v>
      </c>
      <c r="E100" s="130">
        <v>15.5768</v>
      </c>
      <c r="F100" s="127">
        <v>-61.458199999999998</v>
      </c>
      <c r="G100" s="143" t="s">
        <v>53</v>
      </c>
      <c r="H100" s="135" t="s">
        <v>227</v>
      </c>
      <c r="I100" s="126" t="s">
        <v>228</v>
      </c>
      <c r="J100" s="126"/>
      <c r="K100" s="206" t="s">
        <v>229</v>
      </c>
      <c r="L100" s="206">
        <v>5</v>
      </c>
      <c r="M100" s="145">
        <v>1</v>
      </c>
      <c r="N100" s="47" t="s">
        <v>46</v>
      </c>
      <c r="O100" s="48">
        <v>24.45</v>
      </c>
      <c r="P100" s="48">
        <v>12.16</v>
      </c>
      <c r="Q100" s="48" t="s">
        <v>46</v>
      </c>
      <c r="R100" s="48">
        <v>97.15</v>
      </c>
      <c r="S100" s="48" t="s">
        <v>46</v>
      </c>
      <c r="T100" s="48" t="s">
        <v>46</v>
      </c>
      <c r="U100" s="48">
        <v>96.31</v>
      </c>
      <c r="V100" s="48" t="s">
        <v>46</v>
      </c>
      <c r="W100" s="48" t="s">
        <v>46</v>
      </c>
      <c r="X100" s="48">
        <v>93.17</v>
      </c>
      <c r="Y100" s="49">
        <v>97.45</v>
      </c>
      <c r="Z100" s="50"/>
      <c r="AA100" s="12" t="s">
        <v>47</v>
      </c>
      <c r="AB100" s="50"/>
      <c r="AC100" s="51"/>
      <c r="AD100" s="163"/>
      <c r="AE100" s="52"/>
      <c r="AF100" s="106"/>
      <c r="AG100" s="53"/>
    </row>
    <row r="101" spans="1:33" ht="13.5" customHeight="1" x14ac:dyDescent="0.35">
      <c r="A101" s="109"/>
      <c r="B101" s="221"/>
      <c r="C101" s="32" t="s">
        <v>48</v>
      </c>
      <c r="D101" s="117"/>
      <c r="E101" s="117"/>
      <c r="F101" s="217"/>
      <c r="G101" s="123"/>
      <c r="H101" s="221"/>
      <c r="I101" s="117"/>
      <c r="J101" s="117"/>
      <c r="K101" s="117"/>
      <c r="L101" s="117"/>
      <c r="M101" s="217"/>
      <c r="N101" s="47" t="s">
        <v>46</v>
      </c>
      <c r="O101" s="48">
        <v>24.45</v>
      </c>
      <c r="P101" s="48">
        <v>12.16</v>
      </c>
      <c r="Q101" s="48" t="s">
        <v>46</v>
      </c>
      <c r="R101" s="48">
        <v>97.15</v>
      </c>
      <c r="S101" s="48" t="s">
        <v>46</v>
      </c>
      <c r="T101" s="48" t="s">
        <v>46</v>
      </c>
      <c r="U101" s="48">
        <v>96.31</v>
      </c>
      <c r="V101" s="48" t="s">
        <v>46</v>
      </c>
      <c r="W101" s="48" t="s">
        <v>46</v>
      </c>
      <c r="X101" s="48">
        <v>93.17</v>
      </c>
      <c r="Y101" s="49">
        <v>97.45</v>
      </c>
      <c r="Z101" s="50"/>
      <c r="AA101" s="12"/>
      <c r="AB101" s="50"/>
      <c r="AC101" s="51"/>
      <c r="AD101" s="163"/>
      <c r="AE101" s="52"/>
      <c r="AF101" s="106"/>
      <c r="AG101" s="53"/>
    </row>
    <row r="102" spans="1:33" ht="13.5" customHeight="1" x14ac:dyDescent="0.35">
      <c r="A102" s="110"/>
      <c r="B102" s="136"/>
      <c r="C102" s="32" t="s">
        <v>230</v>
      </c>
      <c r="D102" s="115"/>
      <c r="E102" s="115"/>
      <c r="F102" s="128"/>
      <c r="G102" s="123"/>
      <c r="H102" s="136"/>
      <c r="I102" s="115"/>
      <c r="J102" s="115"/>
      <c r="K102" s="115"/>
      <c r="L102" s="115"/>
      <c r="M102" s="128"/>
      <c r="N102" s="47" t="s">
        <v>46</v>
      </c>
      <c r="O102" s="48">
        <v>24.45</v>
      </c>
      <c r="P102" s="48">
        <v>12.16</v>
      </c>
      <c r="Q102" s="48" t="s">
        <v>46</v>
      </c>
      <c r="R102" s="48">
        <v>97.15</v>
      </c>
      <c r="S102" s="48" t="s">
        <v>46</v>
      </c>
      <c r="T102" s="48" t="s">
        <v>46</v>
      </c>
      <c r="U102" s="48">
        <v>96.31</v>
      </c>
      <c r="V102" s="48" t="s">
        <v>46</v>
      </c>
      <c r="W102" s="48" t="s">
        <v>46</v>
      </c>
      <c r="X102" s="48">
        <v>93.17</v>
      </c>
      <c r="Y102" s="49">
        <v>97.45</v>
      </c>
      <c r="Z102" s="50"/>
      <c r="AA102" s="12"/>
      <c r="AB102" s="50"/>
      <c r="AC102" s="51"/>
      <c r="AD102" s="163"/>
      <c r="AE102" s="52"/>
      <c r="AF102" s="106"/>
      <c r="AG102" s="53"/>
    </row>
    <row r="103" spans="1:33" ht="13.5" customHeight="1" x14ac:dyDescent="0.35">
      <c r="A103" s="108" t="s">
        <v>231</v>
      </c>
      <c r="B103" s="111" t="s">
        <v>232</v>
      </c>
      <c r="C103" s="15" t="s">
        <v>65</v>
      </c>
      <c r="D103" s="114" t="s">
        <v>233</v>
      </c>
      <c r="E103" s="118">
        <v>18.208137000000001</v>
      </c>
      <c r="F103" s="121">
        <v>-71.092153999999994</v>
      </c>
      <c r="G103" s="119" t="s">
        <v>53</v>
      </c>
      <c r="H103" s="111" t="s">
        <v>234</v>
      </c>
      <c r="I103" s="114">
        <v>4401622</v>
      </c>
      <c r="J103" s="114"/>
      <c r="K103" s="134" t="s">
        <v>235</v>
      </c>
      <c r="L103" s="134">
        <v>5</v>
      </c>
      <c r="M103" s="60">
        <v>1</v>
      </c>
      <c r="N103" s="22" t="s">
        <v>46</v>
      </c>
      <c r="O103" s="23">
        <v>0.01</v>
      </c>
      <c r="P103" s="23" t="s">
        <v>46</v>
      </c>
      <c r="Q103" s="23" t="s">
        <v>46</v>
      </c>
      <c r="R103" s="23" t="s">
        <v>46</v>
      </c>
      <c r="S103" s="23" t="s">
        <v>46</v>
      </c>
      <c r="T103" s="23" t="s">
        <v>46</v>
      </c>
      <c r="U103" s="23" t="s">
        <v>46</v>
      </c>
      <c r="V103" s="23" t="s">
        <v>46</v>
      </c>
      <c r="W103" s="23" t="s">
        <v>46</v>
      </c>
      <c r="X103" s="23" t="s">
        <v>46</v>
      </c>
      <c r="Y103" s="24" t="s">
        <v>46</v>
      </c>
      <c r="Z103" s="11"/>
      <c r="AA103" s="12"/>
      <c r="AB103" s="11"/>
      <c r="AC103" s="19"/>
      <c r="AD103" s="163"/>
      <c r="AE103" s="11"/>
      <c r="AF103" s="72"/>
      <c r="AG103" s="2"/>
    </row>
    <row r="104" spans="1:33" ht="13.5" customHeight="1" x14ac:dyDescent="0.35">
      <c r="A104" s="110"/>
      <c r="B104" s="113"/>
      <c r="C104" s="15" t="s">
        <v>40</v>
      </c>
      <c r="D104" s="115"/>
      <c r="E104" s="115"/>
      <c r="F104" s="122"/>
      <c r="G104" s="120"/>
      <c r="H104" s="113"/>
      <c r="I104" s="115"/>
      <c r="J104" s="115"/>
      <c r="K104" s="115"/>
      <c r="L104" s="115"/>
      <c r="M104" s="46">
        <v>1</v>
      </c>
      <c r="N104" s="22">
        <v>94.89</v>
      </c>
      <c r="O104" s="23">
        <v>93.93</v>
      </c>
      <c r="P104" s="23">
        <v>95.48</v>
      </c>
      <c r="Q104" s="23">
        <v>92.5</v>
      </c>
      <c r="R104" s="23">
        <v>97.56</v>
      </c>
      <c r="S104" s="23">
        <v>98.43</v>
      </c>
      <c r="T104" s="23">
        <v>95.25</v>
      </c>
      <c r="U104" s="23">
        <v>91.88</v>
      </c>
      <c r="V104" s="23">
        <v>92.14</v>
      </c>
      <c r="W104" s="23">
        <v>91.89</v>
      </c>
      <c r="X104" s="23">
        <v>87.5</v>
      </c>
      <c r="Y104" s="24">
        <v>91.07</v>
      </c>
      <c r="Z104" s="11"/>
      <c r="AA104" s="12" t="s">
        <v>47</v>
      </c>
      <c r="AB104" s="11"/>
      <c r="AC104" s="19"/>
      <c r="AD104" s="163"/>
      <c r="AE104" s="11"/>
      <c r="AF104" s="72"/>
      <c r="AG104" s="2"/>
    </row>
    <row r="105" spans="1:33" ht="13.5" customHeight="1" x14ac:dyDescent="0.35">
      <c r="A105" s="25" t="s">
        <v>236</v>
      </c>
      <c r="B105" s="30" t="s">
        <v>237</v>
      </c>
      <c r="C105" s="15" t="s">
        <v>51</v>
      </c>
      <c r="D105" s="15" t="s">
        <v>233</v>
      </c>
      <c r="E105" s="27">
        <v>18.4208</v>
      </c>
      <c r="F105" s="28">
        <v>-69.629400000000004</v>
      </c>
      <c r="G105" s="29" t="s">
        <v>61</v>
      </c>
      <c r="H105" s="30" t="s">
        <v>234</v>
      </c>
      <c r="I105" s="15" t="s">
        <v>238</v>
      </c>
      <c r="J105" s="15"/>
      <c r="K105" s="21" t="s">
        <v>235</v>
      </c>
      <c r="L105" s="21">
        <v>6</v>
      </c>
      <c r="M105" s="46">
        <v>1</v>
      </c>
      <c r="N105" s="16" t="s">
        <v>46</v>
      </c>
      <c r="O105" s="17" t="s">
        <v>46</v>
      </c>
      <c r="P105" s="17" t="s">
        <v>46</v>
      </c>
      <c r="Q105" s="17" t="s">
        <v>46</v>
      </c>
      <c r="R105" s="17" t="s">
        <v>46</v>
      </c>
      <c r="S105" s="17" t="s">
        <v>46</v>
      </c>
      <c r="T105" s="17" t="s">
        <v>46</v>
      </c>
      <c r="U105" s="17" t="s">
        <v>46</v>
      </c>
      <c r="V105" s="17" t="s">
        <v>46</v>
      </c>
      <c r="W105" s="17" t="s">
        <v>46</v>
      </c>
      <c r="X105" s="17" t="s">
        <v>46</v>
      </c>
      <c r="Y105" s="18" t="s">
        <v>46</v>
      </c>
      <c r="Z105" s="11"/>
      <c r="AA105" s="12"/>
      <c r="AB105" s="11"/>
      <c r="AC105" s="19"/>
      <c r="AD105" s="163"/>
      <c r="AE105" s="11"/>
      <c r="AF105" s="72" t="s">
        <v>239</v>
      </c>
      <c r="AG105" s="2"/>
    </row>
    <row r="106" spans="1:33" ht="13.5" customHeight="1" x14ac:dyDescent="0.35">
      <c r="A106" s="108" t="s">
        <v>240</v>
      </c>
      <c r="B106" s="111" t="s">
        <v>241</v>
      </c>
      <c r="C106" s="15" t="s">
        <v>65</v>
      </c>
      <c r="D106" s="114" t="s">
        <v>233</v>
      </c>
      <c r="E106" s="141">
        <v>19.798794000000001</v>
      </c>
      <c r="F106" s="124">
        <v>-70.702010999999999</v>
      </c>
      <c r="G106" s="119" t="s">
        <v>53</v>
      </c>
      <c r="H106" s="111" t="s">
        <v>242</v>
      </c>
      <c r="I106" s="114">
        <v>35407438</v>
      </c>
      <c r="J106" s="114"/>
      <c r="K106" s="205" t="s">
        <v>82</v>
      </c>
      <c r="L106" s="205">
        <v>5</v>
      </c>
      <c r="M106" s="213">
        <v>1</v>
      </c>
      <c r="N106" s="22">
        <v>98.15</v>
      </c>
      <c r="O106" s="23">
        <v>96.11</v>
      </c>
      <c r="P106" s="23">
        <v>94.14</v>
      </c>
      <c r="Q106" s="23">
        <v>96.83</v>
      </c>
      <c r="R106" s="23">
        <v>97.56</v>
      </c>
      <c r="S106" s="23">
        <v>99.47</v>
      </c>
      <c r="T106" s="23">
        <v>99.51</v>
      </c>
      <c r="U106" s="17">
        <v>97.03</v>
      </c>
      <c r="V106" s="17">
        <v>99.83</v>
      </c>
      <c r="W106" s="23">
        <v>98.86</v>
      </c>
      <c r="X106" s="23">
        <v>93.96</v>
      </c>
      <c r="Y106" s="24">
        <v>98.58</v>
      </c>
      <c r="Z106" s="11"/>
      <c r="AA106" s="12"/>
      <c r="AB106" s="11"/>
      <c r="AC106" s="19"/>
      <c r="AD106" s="163"/>
      <c r="AE106" s="11"/>
      <c r="AF106" s="72"/>
      <c r="AG106" s="2"/>
    </row>
    <row r="107" spans="1:33" ht="13.5" customHeight="1" x14ac:dyDescent="0.35">
      <c r="A107" s="109"/>
      <c r="B107" s="112"/>
      <c r="C107" s="15" t="s">
        <v>40</v>
      </c>
      <c r="D107" s="117"/>
      <c r="E107" s="117"/>
      <c r="F107" s="125"/>
      <c r="G107" s="123"/>
      <c r="H107" s="112"/>
      <c r="I107" s="117"/>
      <c r="J107" s="117"/>
      <c r="K107" s="117"/>
      <c r="L107" s="117"/>
      <c r="M107" s="125"/>
      <c r="N107" s="22">
        <v>96.16</v>
      </c>
      <c r="O107" s="23">
        <v>93.59</v>
      </c>
      <c r="P107" s="23">
        <v>92.3</v>
      </c>
      <c r="Q107" s="23">
        <v>93.96</v>
      </c>
      <c r="R107" s="23">
        <v>95.6</v>
      </c>
      <c r="S107" s="23">
        <v>98.52</v>
      </c>
      <c r="T107" s="23">
        <v>98.5</v>
      </c>
      <c r="U107" s="17">
        <v>96.31</v>
      </c>
      <c r="V107" s="17">
        <v>99.13</v>
      </c>
      <c r="W107" s="23">
        <v>98.09</v>
      </c>
      <c r="X107" s="23">
        <v>96.52</v>
      </c>
      <c r="Y107" s="24">
        <v>97.45</v>
      </c>
      <c r="Z107" s="11"/>
      <c r="AA107" s="12"/>
      <c r="AB107" s="11"/>
      <c r="AC107" s="19"/>
      <c r="AD107" s="163"/>
      <c r="AE107" s="11"/>
      <c r="AF107" s="72"/>
      <c r="AG107" s="2"/>
    </row>
    <row r="108" spans="1:33" ht="13.5" customHeight="1" x14ac:dyDescent="0.35">
      <c r="A108" s="110"/>
      <c r="B108" s="113"/>
      <c r="C108" s="15" t="s">
        <v>48</v>
      </c>
      <c r="D108" s="115"/>
      <c r="E108" s="115"/>
      <c r="F108" s="122"/>
      <c r="G108" s="120"/>
      <c r="H108" s="113"/>
      <c r="I108" s="115"/>
      <c r="J108" s="115"/>
      <c r="K108" s="115"/>
      <c r="L108" s="115"/>
      <c r="M108" s="122"/>
      <c r="N108" s="22">
        <v>96.16</v>
      </c>
      <c r="O108" s="23">
        <v>93.59</v>
      </c>
      <c r="P108" s="23">
        <v>92.3</v>
      </c>
      <c r="Q108" s="23">
        <v>93.97</v>
      </c>
      <c r="R108" s="23">
        <v>95.6</v>
      </c>
      <c r="S108" s="23">
        <v>98.52</v>
      </c>
      <c r="T108" s="23">
        <v>98.49</v>
      </c>
      <c r="U108" s="17">
        <v>96.31</v>
      </c>
      <c r="V108" s="17">
        <v>99.13</v>
      </c>
      <c r="W108" s="23">
        <v>98.08</v>
      </c>
      <c r="X108" s="23">
        <v>91.44</v>
      </c>
      <c r="Y108" s="24">
        <v>97.45</v>
      </c>
      <c r="Z108" s="11"/>
      <c r="AA108" s="12"/>
      <c r="AB108" s="11"/>
      <c r="AC108" s="19"/>
      <c r="AD108" s="163"/>
      <c r="AE108" s="11"/>
      <c r="AF108" s="72"/>
      <c r="AG108" s="2"/>
    </row>
    <row r="109" spans="1:33" ht="13.5" customHeight="1" x14ac:dyDescent="0.35">
      <c r="A109" s="108" t="s">
        <v>243</v>
      </c>
      <c r="B109" s="111" t="s">
        <v>244</v>
      </c>
      <c r="C109" s="15" t="s">
        <v>65</v>
      </c>
      <c r="D109" s="114" t="s">
        <v>233</v>
      </c>
      <c r="E109" s="141">
        <v>18.504602999999999</v>
      </c>
      <c r="F109" s="124">
        <v>-68.375518999999997</v>
      </c>
      <c r="G109" s="119" t="s">
        <v>53</v>
      </c>
      <c r="H109" s="111" t="s">
        <v>242</v>
      </c>
      <c r="I109" s="114" t="s">
        <v>245</v>
      </c>
      <c r="J109" s="114"/>
      <c r="K109" s="205" t="s">
        <v>82</v>
      </c>
      <c r="L109" s="205">
        <v>5</v>
      </c>
      <c r="M109" s="213">
        <v>1</v>
      </c>
      <c r="N109" s="22">
        <v>98.39</v>
      </c>
      <c r="O109" s="23">
        <v>95.86</v>
      </c>
      <c r="P109" s="23">
        <v>97.11</v>
      </c>
      <c r="Q109" s="23">
        <v>96.82</v>
      </c>
      <c r="R109" s="23">
        <v>97.71</v>
      </c>
      <c r="S109" s="23">
        <v>99.63</v>
      </c>
      <c r="T109" s="23">
        <v>99.89</v>
      </c>
      <c r="U109" s="17">
        <v>97.04</v>
      </c>
      <c r="V109" s="17">
        <v>99.72</v>
      </c>
      <c r="W109" s="23">
        <v>98.76</v>
      </c>
      <c r="X109" s="23">
        <v>93.53</v>
      </c>
      <c r="Y109" s="24">
        <v>98.32</v>
      </c>
      <c r="Z109" s="11"/>
      <c r="AA109" s="12"/>
      <c r="AB109" s="11"/>
      <c r="AC109" s="19"/>
      <c r="AD109" s="163"/>
      <c r="AE109" s="11"/>
      <c r="AF109" s="72"/>
      <c r="AG109" s="2"/>
    </row>
    <row r="110" spans="1:33" ht="13.5" customHeight="1" x14ac:dyDescent="0.35">
      <c r="A110" s="109"/>
      <c r="B110" s="112"/>
      <c r="C110" s="15" t="s">
        <v>40</v>
      </c>
      <c r="D110" s="117"/>
      <c r="E110" s="117"/>
      <c r="F110" s="125"/>
      <c r="G110" s="123"/>
      <c r="H110" s="112"/>
      <c r="I110" s="117"/>
      <c r="J110" s="117"/>
      <c r="K110" s="117"/>
      <c r="L110" s="117"/>
      <c r="M110" s="125"/>
      <c r="N110" s="22">
        <v>96.09</v>
      </c>
      <c r="O110" s="23">
        <v>92.96</v>
      </c>
      <c r="P110" s="23">
        <v>95.31</v>
      </c>
      <c r="Q110" s="23">
        <v>94.07</v>
      </c>
      <c r="R110" s="23">
        <v>95.5</v>
      </c>
      <c r="S110" s="23">
        <v>98.6</v>
      </c>
      <c r="T110" s="23">
        <v>98.68</v>
      </c>
      <c r="U110" s="17">
        <v>96.28</v>
      </c>
      <c r="V110" s="17">
        <v>98.93</v>
      </c>
      <c r="W110" s="23">
        <v>97.92</v>
      </c>
      <c r="X110" s="23">
        <v>91.05</v>
      </c>
      <c r="Y110" s="24">
        <v>97.11</v>
      </c>
      <c r="Z110" s="11"/>
      <c r="AA110" s="12"/>
      <c r="AB110" s="11"/>
      <c r="AC110" s="19"/>
      <c r="AD110" s="163"/>
      <c r="AE110" s="11"/>
      <c r="AF110" s="72"/>
      <c r="AG110" s="2"/>
    </row>
    <row r="111" spans="1:33" ht="13.5" customHeight="1" x14ac:dyDescent="0.35">
      <c r="A111" s="110"/>
      <c r="B111" s="113"/>
      <c r="C111" s="15" t="s">
        <v>48</v>
      </c>
      <c r="D111" s="115"/>
      <c r="E111" s="115"/>
      <c r="F111" s="122"/>
      <c r="G111" s="120"/>
      <c r="H111" s="113"/>
      <c r="I111" s="115"/>
      <c r="J111" s="115"/>
      <c r="K111" s="115"/>
      <c r="L111" s="115"/>
      <c r="M111" s="122"/>
      <c r="N111" s="22">
        <v>96.09</v>
      </c>
      <c r="O111" s="23">
        <v>92.96</v>
      </c>
      <c r="P111" s="23">
        <v>95.31</v>
      </c>
      <c r="Q111" s="23">
        <v>94.07</v>
      </c>
      <c r="R111" s="23">
        <v>95.49</v>
      </c>
      <c r="S111" s="23">
        <v>98.6</v>
      </c>
      <c r="T111" s="23">
        <v>98.68</v>
      </c>
      <c r="U111" s="17">
        <v>96.28</v>
      </c>
      <c r="V111" s="17">
        <v>98.94</v>
      </c>
      <c r="W111" s="23">
        <v>97.92</v>
      </c>
      <c r="X111" s="23">
        <v>91.05</v>
      </c>
      <c r="Y111" s="24">
        <v>97.11</v>
      </c>
      <c r="Z111" s="11"/>
      <c r="AA111" s="12"/>
      <c r="AB111" s="11"/>
      <c r="AC111" s="19"/>
      <c r="AD111" s="163"/>
      <c r="AE111" s="11"/>
      <c r="AF111" s="72"/>
      <c r="AG111" s="2"/>
    </row>
    <row r="112" spans="1:33" ht="13.5" customHeight="1" x14ac:dyDescent="0.35">
      <c r="A112" s="25" t="s">
        <v>246</v>
      </c>
      <c r="B112" s="20"/>
      <c r="C112" s="32"/>
      <c r="D112" s="32" t="s">
        <v>233</v>
      </c>
      <c r="E112" s="39"/>
      <c r="F112" s="40"/>
      <c r="G112" s="29" t="s">
        <v>193</v>
      </c>
      <c r="H112" s="20" t="s">
        <v>247</v>
      </c>
      <c r="I112" s="32"/>
      <c r="J112" s="32"/>
      <c r="K112" s="32"/>
      <c r="L112" s="32"/>
      <c r="M112" s="44"/>
      <c r="N112" s="22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4"/>
      <c r="Z112" s="11"/>
      <c r="AA112" s="12"/>
      <c r="AB112" s="11"/>
      <c r="AC112" s="19"/>
      <c r="AD112" s="163"/>
      <c r="AE112" s="11"/>
      <c r="AF112" s="72"/>
      <c r="AG112" s="2"/>
    </row>
    <row r="113" spans="1:33" ht="13.5" customHeight="1" x14ac:dyDescent="0.35">
      <c r="A113" s="25" t="s">
        <v>248</v>
      </c>
      <c r="B113" s="20"/>
      <c r="C113" s="32"/>
      <c r="D113" s="32" t="s">
        <v>233</v>
      </c>
      <c r="E113" s="39">
        <v>19.2</v>
      </c>
      <c r="F113" s="40">
        <v>-69.218999999999994</v>
      </c>
      <c r="G113" s="29" t="s">
        <v>193</v>
      </c>
      <c r="H113" s="20" t="s">
        <v>247</v>
      </c>
      <c r="I113" s="32"/>
      <c r="J113" s="32"/>
      <c r="K113" s="32"/>
      <c r="L113" s="32"/>
      <c r="M113" s="44"/>
      <c r="N113" s="22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4"/>
      <c r="Z113" s="11"/>
      <c r="AA113" s="12"/>
      <c r="AB113" s="11"/>
      <c r="AC113" s="19"/>
      <c r="AD113" s="163"/>
      <c r="AE113" s="11"/>
      <c r="AF113" s="72"/>
      <c r="AG113" s="2"/>
    </row>
    <row r="114" spans="1:33" ht="13.5" customHeight="1" x14ac:dyDescent="0.35">
      <c r="A114" s="25" t="s">
        <v>249</v>
      </c>
      <c r="B114" s="20"/>
      <c r="C114" s="32"/>
      <c r="D114" s="32" t="s">
        <v>233</v>
      </c>
      <c r="E114" s="39"/>
      <c r="F114" s="40"/>
      <c r="G114" s="29" t="s">
        <v>193</v>
      </c>
      <c r="H114" s="20" t="s">
        <v>250</v>
      </c>
      <c r="I114" s="32"/>
      <c r="J114" s="32"/>
      <c r="K114" s="32"/>
      <c r="L114" s="32"/>
      <c r="M114" s="44"/>
      <c r="N114" s="22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4"/>
      <c r="Z114" s="11"/>
      <c r="AA114" s="12"/>
      <c r="AB114" s="11"/>
      <c r="AC114" s="19"/>
      <c r="AD114" s="163"/>
      <c r="AE114" s="11"/>
      <c r="AF114" s="72"/>
      <c r="AG114" s="2"/>
    </row>
    <row r="115" spans="1:33" ht="13.5" customHeight="1" x14ac:dyDescent="0.35">
      <c r="A115" s="25" t="s">
        <v>251</v>
      </c>
      <c r="B115" s="20"/>
      <c r="C115" s="32"/>
      <c r="D115" s="32" t="s">
        <v>233</v>
      </c>
      <c r="E115" s="39">
        <v>17.926400000000001</v>
      </c>
      <c r="F115" s="40">
        <v>-71.655100000000004</v>
      </c>
      <c r="G115" s="29" t="s">
        <v>193</v>
      </c>
      <c r="H115" s="20" t="s">
        <v>250</v>
      </c>
      <c r="I115" s="32"/>
      <c r="J115" s="32"/>
      <c r="K115" s="32"/>
      <c r="L115" s="32"/>
      <c r="M115" s="44"/>
      <c r="N115" s="22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4"/>
      <c r="Z115" s="11"/>
      <c r="AA115" s="12"/>
      <c r="AB115" s="11"/>
      <c r="AC115" s="19"/>
      <c r="AD115" s="163"/>
      <c r="AE115" s="11"/>
      <c r="AF115" s="72"/>
      <c r="AG115" s="2"/>
    </row>
    <row r="116" spans="1:33" ht="13.5" customHeight="1" x14ac:dyDescent="0.35">
      <c r="A116" s="25" t="s">
        <v>252</v>
      </c>
      <c r="B116" s="30"/>
      <c r="C116" s="15"/>
      <c r="D116" s="15" t="s">
        <v>233</v>
      </c>
      <c r="E116" s="27">
        <v>18.457899999999999</v>
      </c>
      <c r="F116" s="28">
        <v>-69.913399999999996</v>
      </c>
      <c r="G116" s="29" t="s">
        <v>253</v>
      </c>
      <c r="H116" s="30" t="s">
        <v>250</v>
      </c>
      <c r="I116" s="15"/>
      <c r="J116" s="15"/>
      <c r="K116" s="15"/>
      <c r="L116" s="15"/>
      <c r="M116" s="31"/>
      <c r="N116" s="22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4"/>
      <c r="Z116" s="11"/>
      <c r="AA116" s="12"/>
      <c r="AB116" s="11"/>
      <c r="AC116" s="19"/>
      <c r="AD116" s="163"/>
      <c r="AE116" s="11"/>
      <c r="AF116" s="72"/>
      <c r="AG116" s="2"/>
    </row>
    <row r="117" spans="1:33" ht="13.5" customHeight="1" x14ac:dyDescent="0.35">
      <c r="A117" s="108" t="s">
        <v>254</v>
      </c>
      <c r="B117" s="30" t="s">
        <v>255</v>
      </c>
      <c r="C117" s="114" t="s">
        <v>40</v>
      </c>
      <c r="D117" s="114" t="s">
        <v>256</v>
      </c>
      <c r="E117" s="142">
        <v>5.2844439999999997</v>
      </c>
      <c r="F117" s="140">
        <v>-52.586944000000003</v>
      </c>
      <c r="G117" s="119" t="s">
        <v>53</v>
      </c>
      <c r="H117" s="111" t="s">
        <v>257</v>
      </c>
      <c r="I117" s="114" t="s">
        <v>258</v>
      </c>
      <c r="J117" s="114"/>
      <c r="K117" s="15" t="s">
        <v>163</v>
      </c>
      <c r="L117" s="15">
        <v>6</v>
      </c>
      <c r="M117" s="31">
        <v>1</v>
      </c>
      <c r="N117" s="22">
        <v>70.87</v>
      </c>
      <c r="O117" s="23">
        <v>87.15</v>
      </c>
      <c r="P117" s="23">
        <v>95.56</v>
      </c>
      <c r="Q117" s="23">
        <v>96.48</v>
      </c>
      <c r="R117" s="23">
        <v>98.69</v>
      </c>
      <c r="S117" s="23">
        <v>94.97</v>
      </c>
      <c r="T117" s="23">
        <v>94.58</v>
      </c>
      <c r="U117" s="23">
        <v>96.07</v>
      </c>
      <c r="V117" s="23">
        <v>63.63</v>
      </c>
      <c r="W117" s="23">
        <v>96.37</v>
      </c>
      <c r="X117" s="23">
        <v>85.85</v>
      </c>
      <c r="Y117" s="24">
        <v>85.58</v>
      </c>
      <c r="Z117" s="11"/>
      <c r="AA117" s="12" t="s">
        <v>47</v>
      </c>
      <c r="AB117" s="11"/>
      <c r="AC117" s="19"/>
      <c r="AD117" s="163"/>
      <c r="AE117" s="11"/>
      <c r="AF117" s="72"/>
      <c r="AG117" s="2"/>
    </row>
    <row r="118" spans="1:33" ht="13.5" customHeight="1" x14ac:dyDescent="0.35">
      <c r="A118" s="110"/>
      <c r="B118" s="30" t="s">
        <v>259</v>
      </c>
      <c r="C118" s="115"/>
      <c r="D118" s="115"/>
      <c r="E118" s="115"/>
      <c r="F118" s="128"/>
      <c r="G118" s="120"/>
      <c r="H118" s="113"/>
      <c r="I118" s="115"/>
      <c r="J118" s="115"/>
      <c r="K118" s="15" t="s">
        <v>260</v>
      </c>
      <c r="L118" s="15">
        <v>5</v>
      </c>
      <c r="M118" s="31">
        <v>1</v>
      </c>
      <c r="N118" s="22">
        <v>75.099999999999994</v>
      </c>
      <c r="O118" s="23">
        <v>84.19</v>
      </c>
      <c r="P118" s="23">
        <v>87.52</v>
      </c>
      <c r="Q118" s="23">
        <v>94.02</v>
      </c>
      <c r="R118" s="23">
        <v>97.17</v>
      </c>
      <c r="S118" s="23">
        <v>99.03</v>
      </c>
      <c r="T118" s="23">
        <v>9.2899999999999991</v>
      </c>
      <c r="U118" s="23">
        <v>98.81</v>
      </c>
      <c r="V118" s="23">
        <v>72.61</v>
      </c>
      <c r="W118" s="23">
        <v>86.09</v>
      </c>
      <c r="X118" s="23">
        <v>61.21</v>
      </c>
      <c r="Y118" s="61" t="str">
        <f>HYPERLINK("http://www.ioc-sealevelmonitoring.org/getchart.php?img=chart1&amp;id=cfoflcvd7bj8mqqpsf0l9gm2p65c915585ade36&amp;","NO DATA")</f>
        <v>NO DATA</v>
      </c>
      <c r="Z118" s="11"/>
      <c r="AA118" s="12"/>
      <c r="AB118" s="11"/>
      <c r="AC118" s="19"/>
      <c r="AD118" s="163"/>
      <c r="AE118" s="11"/>
      <c r="AF118" s="72"/>
      <c r="AG118" s="2"/>
    </row>
    <row r="119" spans="1:33" ht="13.5" customHeight="1" x14ac:dyDescent="0.35">
      <c r="A119" s="108" t="s">
        <v>261</v>
      </c>
      <c r="B119" s="111" t="s">
        <v>262</v>
      </c>
      <c r="C119" s="15" t="s">
        <v>65</v>
      </c>
      <c r="D119" s="114" t="s">
        <v>263</v>
      </c>
      <c r="E119" s="118" t="s">
        <v>264</v>
      </c>
      <c r="F119" s="121">
        <v>-61.7333</v>
      </c>
      <c r="G119" s="119" t="s">
        <v>53</v>
      </c>
      <c r="H119" s="111" t="s">
        <v>224</v>
      </c>
      <c r="I119" s="114" t="s">
        <v>265</v>
      </c>
      <c r="J119" s="114"/>
      <c r="K119" s="205" t="s">
        <v>82</v>
      </c>
      <c r="L119" s="205">
        <v>5</v>
      </c>
      <c r="M119" s="31">
        <v>1</v>
      </c>
      <c r="N119" s="22">
        <v>86.98</v>
      </c>
      <c r="O119" s="23">
        <v>81.72</v>
      </c>
      <c r="P119" s="23">
        <v>86.2</v>
      </c>
      <c r="Q119" s="23">
        <v>84.21</v>
      </c>
      <c r="R119" s="23">
        <v>88.78</v>
      </c>
      <c r="S119" s="23">
        <v>92.94</v>
      </c>
      <c r="T119" s="23">
        <v>93.32</v>
      </c>
      <c r="U119" s="23">
        <v>96.24</v>
      </c>
      <c r="V119" s="23">
        <v>93.17</v>
      </c>
      <c r="W119" s="23">
        <v>92.94</v>
      </c>
      <c r="X119" s="23">
        <v>86.44</v>
      </c>
      <c r="Y119" s="24">
        <v>91.91</v>
      </c>
      <c r="Z119" s="11"/>
      <c r="AA119" s="12" t="s">
        <v>47</v>
      </c>
      <c r="AB119" s="11"/>
      <c r="AC119" s="19"/>
      <c r="AD119" s="163"/>
      <c r="AE119" s="11"/>
      <c r="AF119" s="72"/>
      <c r="AG119" s="2"/>
    </row>
    <row r="120" spans="1:33" ht="13.5" customHeight="1" x14ac:dyDescent="0.35">
      <c r="A120" s="109"/>
      <c r="B120" s="112"/>
      <c r="C120" s="15" t="s">
        <v>40</v>
      </c>
      <c r="D120" s="117"/>
      <c r="E120" s="117"/>
      <c r="F120" s="125"/>
      <c r="G120" s="123"/>
      <c r="H120" s="112"/>
      <c r="I120" s="117"/>
      <c r="J120" s="117"/>
      <c r="K120" s="117"/>
      <c r="L120" s="117"/>
      <c r="M120" s="31">
        <v>1</v>
      </c>
      <c r="N120" s="22">
        <v>86.98</v>
      </c>
      <c r="O120" s="23">
        <v>81.72</v>
      </c>
      <c r="P120" s="23">
        <v>86.2</v>
      </c>
      <c r="Q120" s="23">
        <v>84.19</v>
      </c>
      <c r="R120" s="23">
        <v>88.78</v>
      </c>
      <c r="S120" s="23">
        <v>92.94</v>
      </c>
      <c r="T120" s="23">
        <v>93.32</v>
      </c>
      <c r="U120" s="23">
        <v>90.72</v>
      </c>
      <c r="V120" s="23">
        <v>93.17</v>
      </c>
      <c r="W120" s="23">
        <v>92.93</v>
      </c>
      <c r="X120" s="23">
        <v>86.44</v>
      </c>
      <c r="Y120" s="24">
        <v>91.91</v>
      </c>
      <c r="Z120" s="11"/>
      <c r="AA120" s="12"/>
      <c r="AB120" s="11"/>
      <c r="AC120" s="19"/>
      <c r="AD120" s="163"/>
      <c r="AE120" s="11"/>
      <c r="AF120" s="72"/>
      <c r="AG120" s="2"/>
    </row>
    <row r="121" spans="1:33" ht="13.5" customHeight="1" x14ac:dyDescent="0.35">
      <c r="A121" s="110"/>
      <c r="B121" s="113"/>
      <c r="C121" s="15" t="s">
        <v>155</v>
      </c>
      <c r="D121" s="115"/>
      <c r="E121" s="115"/>
      <c r="F121" s="122"/>
      <c r="G121" s="120"/>
      <c r="H121" s="113"/>
      <c r="I121" s="115"/>
      <c r="J121" s="115"/>
      <c r="K121" s="115"/>
      <c r="L121" s="115"/>
      <c r="M121" s="60">
        <v>5</v>
      </c>
      <c r="N121" s="22">
        <v>95.93</v>
      </c>
      <c r="O121" s="23">
        <v>91.79</v>
      </c>
      <c r="P121" s="23">
        <v>94.71</v>
      </c>
      <c r="Q121" s="23">
        <v>93.84</v>
      </c>
      <c r="R121" s="23">
        <v>96.95</v>
      </c>
      <c r="S121" s="23">
        <v>98.5</v>
      </c>
      <c r="T121" s="23">
        <v>98.5</v>
      </c>
      <c r="U121" s="23">
        <v>96.24</v>
      </c>
      <c r="V121" s="23">
        <v>98.85</v>
      </c>
      <c r="W121" s="23">
        <v>97.87</v>
      </c>
      <c r="X121" s="23">
        <v>92.59</v>
      </c>
      <c r="Y121" s="24">
        <v>97.11</v>
      </c>
      <c r="Z121" s="11"/>
      <c r="AA121" s="12"/>
      <c r="AB121" s="11"/>
      <c r="AC121" s="19"/>
      <c r="AD121" s="163"/>
      <c r="AE121" s="11"/>
      <c r="AF121" s="72"/>
      <c r="AG121" s="2"/>
    </row>
    <row r="122" spans="1:33" ht="13.5" customHeight="1" x14ac:dyDescent="0.35">
      <c r="A122" s="25" t="s">
        <v>266</v>
      </c>
      <c r="B122" s="20"/>
      <c r="C122" s="32"/>
      <c r="D122" s="32" t="s">
        <v>263</v>
      </c>
      <c r="E122" s="39">
        <v>12.1</v>
      </c>
      <c r="F122" s="40">
        <v>-61.75</v>
      </c>
      <c r="G122" s="29" t="s">
        <v>42</v>
      </c>
      <c r="H122" s="20" t="s">
        <v>267</v>
      </c>
      <c r="I122" s="32"/>
      <c r="J122" s="32"/>
      <c r="K122" s="32"/>
      <c r="L122" s="32"/>
      <c r="M122" s="44"/>
      <c r="N122" s="22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4"/>
      <c r="Z122" s="11"/>
      <c r="AA122" s="12"/>
      <c r="AB122" s="11"/>
      <c r="AC122" s="19"/>
      <c r="AD122" s="163"/>
      <c r="AE122" s="11"/>
      <c r="AF122" s="72"/>
      <c r="AG122" s="2"/>
    </row>
    <row r="123" spans="1:33" ht="13.5" customHeight="1" x14ac:dyDescent="0.35">
      <c r="A123" s="25" t="s">
        <v>268</v>
      </c>
      <c r="B123" s="20"/>
      <c r="C123" s="32"/>
      <c r="D123" s="32" t="s">
        <v>263</v>
      </c>
      <c r="E123" s="39">
        <v>12.3</v>
      </c>
      <c r="F123" s="40">
        <v>-61.7</v>
      </c>
      <c r="G123" s="29" t="s">
        <v>42</v>
      </c>
      <c r="H123" s="20" t="s">
        <v>269</v>
      </c>
      <c r="I123" s="32"/>
      <c r="J123" s="32"/>
      <c r="K123" s="32"/>
      <c r="L123" s="32"/>
      <c r="M123" s="44"/>
      <c r="N123" s="22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4"/>
      <c r="Z123" s="11"/>
      <c r="AA123" s="12"/>
      <c r="AB123" s="11"/>
      <c r="AC123" s="19"/>
      <c r="AD123" s="163"/>
      <c r="AE123" s="11"/>
      <c r="AF123" s="72"/>
      <c r="AG123" s="2"/>
    </row>
    <row r="124" spans="1:33" ht="13.5" customHeight="1" x14ac:dyDescent="0.35">
      <c r="A124" s="108" t="s">
        <v>270</v>
      </c>
      <c r="B124" s="20" t="s">
        <v>271</v>
      </c>
      <c r="C124" s="126" t="s">
        <v>40</v>
      </c>
      <c r="D124" s="126" t="s">
        <v>272</v>
      </c>
      <c r="E124" s="130">
        <v>16.224398000000001</v>
      </c>
      <c r="F124" s="127">
        <v>-61.531452000000002</v>
      </c>
      <c r="G124" s="119" t="s">
        <v>53</v>
      </c>
      <c r="H124" s="135" t="s">
        <v>273</v>
      </c>
      <c r="I124" s="126" t="s">
        <v>274</v>
      </c>
      <c r="J124" s="126"/>
      <c r="K124" s="32" t="s">
        <v>163</v>
      </c>
      <c r="L124" s="32">
        <v>5</v>
      </c>
      <c r="M124" s="145">
        <v>1</v>
      </c>
      <c r="N124" s="22">
        <v>89.24</v>
      </c>
      <c r="O124" s="23">
        <v>93.24</v>
      </c>
      <c r="P124" s="62" t="str">
        <f>HYPERLINK("http://www.ioc-sealevelmonitoring.org/getchart.php?img=chart1&amp;id=cfoflcvd7bj8mqqpsf0l9gm2p65c915585ade36&amp;","NO DATA")</f>
        <v>NO DATA</v>
      </c>
      <c r="Q124" s="17" t="s">
        <v>46</v>
      </c>
      <c r="R124" s="23">
        <v>56</v>
      </c>
      <c r="S124" s="23">
        <v>96.19</v>
      </c>
      <c r="T124" s="23">
        <v>94.65</v>
      </c>
      <c r="U124" s="23">
        <v>98.93</v>
      </c>
      <c r="V124" s="23">
        <v>88.98</v>
      </c>
      <c r="W124" s="23">
        <v>98.84</v>
      </c>
      <c r="X124" s="23">
        <v>96.52</v>
      </c>
      <c r="Y124" s="24">
        <v>99.26</v>
      </c>
      <c r="Z124" s="11"/>
      <c r="AA124" s="12" t="s">
        <v>47</v>
      </c>
      <c r="AB124" s="11"/>
      <c r="AC124" s="19"/>
      <c r="AD124" s="163"/>
      <c r="AE124" s="11"/>
      <c r="AF124" s="72"/>
      <c r="AG124" s="2"/>
    </row>
    <row r="125" spans="1:33" ht="13.5" customHeight="1" x14ac:dyDescent="0.35">
      <c r="A125" s="110"/>
      <c r="B125" s="20" t="s">
        <v>275</v>
      </c>
      <c r="C125" s="115"/>
      <c r="D125" s="115"/>
      <c r="E125" s="115"/>
      <c r="F125" s="128"/>
      <c r="G125" s="120"/>
      <c r="H125" s="136"/>
      <c r="I125" s="115"/>
      <c r="J125" s="115"/>
      <c r="K125" s="32" t="s">
        <v>260</v>
      </c>
      <c r="L125" s="32">
        <v>6</v>
      </c>
      <c r="M125" s="128"/>
      <c r="N125" s="22">
        <v>96.59</v>
      </c>
      <c r="O125" s="23">
        <v>83.63</v>
      </c>
      <c r="P125" s="23">
        <v>98</v>
      </c>
      <c r="Q125" s="23">
        <v>94.46</v>
      </c>
      <c r="R125" s="23">
        <v>97.06</v>
      </c>
      <c r="S125" s="23">
        <v>99.01</v>
      </c>
      <c r="T125" s="23">
        <v>97.56</v>
      </c>
      <c r="U125" s="23">
        <v>99.2</v>
      </c>
      <c r="V125" s="23">
        <v>99.17</v>
      </c>
      <c r="W125" s="23">
        <v>99.19</v>
      </c>
      <c r="X125" s="23">
        <v>92.64</v>
      </c>
      <c r="Y125" s="24">
        <v>98.87</v>
      </c>
      <c r="Z125" s="11"/>
      <c r="AA125" s="12"/>
      <c r="AB125" s="11"/>
      <c r="AC125" s="19"/>
      <c r="AD125" s="163"/>
      <c r="AE125" s="11"/>
      <c r="AF125" s="72"/>
      <c r="AG125" s="2"/>
    </row>
    <row r="126" spans="1:33" ht="13.5" customHeight="1" x14ac:dyDescent="0.35">
      <c r="A126" s="25" t="s">
        <v>276</v>
      </c>
      <c r="B126" s="30" t="s">
        <v>277</v>
      </c>
      <c r="C126" s="15" t="s">
        <v>40</v>
      </c>
      <c r="D126" s="15" t="s">
        <v>272</v>
      </c>
      <c r="E126" s="27">
        <v>16.305289999999999</v>
      </c>
      <c r="F126" s="28">
        <v>-61.795909999999999</v>
      </c>
      <c r="G126" s="29" t="s">
        <v>53</v>
      </c>
      <c r="H126" s="30" t="s">
        <v>278</v>
      </c>
      <c r="I126" s="15" t="s">
        <v>279</v>
      </c>
      <c r="J126" s="15"/>
      <c r="K126" s="15" t="s">
        <v>280</v>
      </c>
      <c r="L126" s="15">
        <v>5</v>
      </c>
      <c r="M126" s="31">
        <v>1</v>
      </c>
      <c r="N126" s="22">
        <v>95.77</v>
      </c>
      <c r="O126" s="23">
        <v>93.07</v>
      </c>
      <c r="P126" s="23">
        <v>95.62</v>
      </c>
      <c r="Q126" s="23">
        <v>93.19</v>
      </c>
      <c r="R126" s="23">
        <v>96.31</v>
      </c>
      <c r="S126" s="23">
        <v>98.64</v>
      </c>
      <c r="T126" s="23">
        <v>98.46</v>
      </c>
      <c r="U126" s="23">
        <v>96.26</v>
      </c>
      <c r="V126" s="23">
        <v>97.64</v>
      </c>
      <c r="W126" s="23">
        <v>98.23</v>
      </c>
      <c r="X126" s="23">
        <v>91.33</v>
      </c>
      <c r="Y126" s="24">
        <v>94.76</v>
      </c>
      <c r="Z126" s="11"/>
      <c r="AA126" s="12" t="s">
        <v>47</v>
      </c>
      <c r="AB126" s="11"/>
      <c r="AC126" s="19"/>
      <c r="AD126" s="163"/>
      <c r="AE126" s="11"/>
      <c r="AF126" s="72"/>
      <c r="AG126" s="2"/>
    </row>
    <row r="127" spans="1:33" ht="13.5" customHeight="1" x14ac:dyDescent="0.35">
      <c r="A127" s="25" t="s">
        <v>281</v>
      </c>
      <c r="B127" s="30" t="s">
        <v>282</v>
      </c>
      <c r="C127" s="15" t="s">
        <v>40</v>
      </c>
      <c r="D127" s="15" t="s">
        <v>272</v>
      </c>
      <c r="E127" s="27">
        <v>16.302890000000001</v>
      </c>
      <c r="F127" s="28">
        <v>-61.072479999999999</v>
      </c>
      <c r="G127" s="29" t="s">
        <v>53</v>
      </c>
      <c r="H127" s="30" t="s">
        <v>283</v>
      </c>
      <c r="I127" s="15" t="s">
        <v>284</v>
      </c>
      <c r="J127" s="15"/>
      <c r="K127" s="57" t="s">
        <v>280</v>
      </c>
      <c r="L127" s="57">
        <v>5</v>
      </c>
      <c r="M127" s="60">
        <v>1</v>
      </c>
      <c r="N127" s="22">
        <v>95.3</v>
      </c>
      <c r="O127" s="23">
        <v>92.88</v>
      </c>
      <c r="P127" s="23">
        <v>95.3</v>
      </c>
      <c r="Q127" s="23">
        <v>93.52</v>
      </c>
      <c r="R127" s="23">
        <v>95.14</v>
      </c>
      <c r="S127" s="23">
        <v>98.49</v>
      </c>
      <c r="T127" s="23">
        <v>98.6</v>
      </c>
      <c r="U127" s="23">
        <v>96.33</v>
      </c>
      <c r="V127" s="23">
        <v>99.13</v>
      </c>
      <c r="W127" s="23">
        <v>98.69</v>
      </c>
      <c r="X127" s="23">
        <v>90.91</v>
      </c>
      <c r="Y127" s="24">
        <v>97.61</v>
      </c>
      <c r="Z127" s="11"/>
      <c r="AA127" s="12" t="s">
        <v>47</v>
      </c>
      <c r="AB127" s="11"/>
      <c r="AC127" s="19"/>
      <c r="AD127" s="163"/>
      <c r="AE127" s="11"/>
      <c r="AF127" s="72"/>
      <c r="AG127" s="2"/>
    </row>
    <row r="128" spans="1:33" ht="13.5" customHeight="1" x14ac:dyDescent="0.35">
      <c r="A128" s="108" t="s">
        <v>285</v>
      </c>
      <c r="B128" s="111" t="s">
        <v>286</v>
      </c>
      <c r="C128" s="15" t="s">
        <v>65</v>
      </c>
      <c r="D128" s="114" t="s">
        <v>287</v>
      </c>
      <c r="E128" s="118">
        <v>15.694618</v>
      </c>
      <c r="F128" s="121">
        <v>-88.622017999999997</v>
      </c>
      <c r="G128" s="119" t="s">
        <v>53</v>
      </c>
      <c r="H128" s="111" t="s">
        <v>288</v>
      </c>
      <c r="I128" s="134">
        <v>96500162</v>
      </c>
      <c r="J128" s="134"/>
      <c r="K128" s="114" t="s">
        <v>289</v>
      </c>
      <c r="L128" s="114">
        <v>5</v>
      </c>
      <c r="M128" s="131">
        <v>1</v>
      </c>
      <c r="N128" s="22" t="s">
        <v>46</v>
      </c>
      <c r="O128" s="23" t="s">
        <v>46</v>
      </c>
      <c r="P128" s="23">
        <v>0.02</v>
      </c>
      <c r="Q128" s="23">
        <v>0.06</v>
      </c>
      <c r="R128" s="23">
        <v>0.06</v>
      </c>
      <c r="S128" s="23">
        <v>0.06</v>
      </c>
      <c r="T128" s="23">
        <v>0.06</v>
      </c>
      <c r="U128" s="23">
        <v>0.06</v>
      </c>
      <c r="V128" s="23">
        <v>0.06</v>
      </c>
      <c r="W128" s="23">
        <v>7.0000000000000007E-2</v>
      </c>
      <c r="X128" s="23">
        <v>0.06</v>
      </c>
      <c r="Y128" s="24">
        <v>0.06</v>
      </c>
      <c r="Z128" s="11"/>
      <c r="AA128" s="12"/>
      <c r="AB128" s="11"/>
      <c r="AC128" s="19"/>
      <c r="AD128" s="163"/>
      <c r="AE128" s="11"/>
      <c r="AF128" s="72"/>
      <c r="AG128" s="2"/>
    </row>
    <row r="129" spans="1:33" ht="13.5" customHeight="1" x14ac:dyDescent="0.35">
      <c r="A129" s="110"/>
      <c r="B129" s="113"/>
      <c r="C129" s="15" t="s">
        <v>40</v>
      </c>
      <c r="D129" s="115"/>
      <c r="E129" s="115"/>
      <c r="F129" s="122"/>
      <c r="G129" s="120"/>
      <c r="H129" s="113"/>
      <c r="I129" s="115"/>
      <c r="J129" s="115"/>
      <c r="K129" s="115"/>
      <c r="L129" s="115"/>
      <c r="M129" s="122"/>
      <c r="N129" s="22" t="s">
        <v>46</v>
      </c>
      <c r="O129" s="23" t="s">
        <v>46</v>
      </c>
      <c r="P129" s="23">
        <v>31</v>
      </c>
      <c r="Q129" s="23">
        <v>93.98</v>
      </c>
      <c r="R129" s="23">
        <v>97.01</v>
      </c>
      <c r="S129" s="23">
        <v>98.56</v>
      </c>
      <c r="T129" s="23">
        <v>98.77</v>
      </c>
      <c r="U129" s="23">
        <v>96.32</v>
      </c>
      <c r="V129" s="23">
        <v>99.02</v>
      </c>
      <c r="W129" s="23">
        <v>98.58</v>
      </c>
      <c r="X129" s="23">
        <v>93.45</v>
      </c>
      <c r="Y129" s="24">
        <v>97.46</v>
      </c>
      <c r="Z129" s="11"/>
      <c r="AA129" s="12"/>
      <c r="AB129" s="11"/>
      <c r="AC129" s="19"/>
      <c r="AD129" s="163"/>
      <c r="AE129" s="11"/>
      <c r="AF129" s="72"/>
      <c r="AG129" s="2"/>
    </row>
    <row r="130" spans="1:33" ht="13.5" customHeight="1" x14ac:dyDescent="0.35">
      <c r="A130" s="25" t="s">
        <v>290</v>
      </c>
      <c r="B130" s="30"/>
      <c r="C130" s="15"/>
      <c r="D130" s="15" t="s">
        <v>291</v>
      </c>
      <c r="E130" s="33">
        <v>26.657</v>
      </c>
      <c r="F130" s="34">
        <v>-85.790999999999997</v>
      </c>
      <c r="G130" s="29" t="s">
        <v>53</v>
      </c>
      <c r="H130" s="30" t="s">
        <v>72</v>
      </c>
      <c r="I130" s="15"/>
      <c r="J130" s="15"/>
      <c r="K130" s="15"/>
      <c r="L130" s="15"/>
      <c r="M130" s="31"/>
      <c r="N130" s="22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4"/>
      <c r="Z130" s="11">
        <v>2</v>
      </c>
      <c r="AA130" s="12"/>
      <c r="AB130" s="11"/>
      <c r="AC130" s="19"/>
      <c r="AD130" s="163"/>
      <c r="AE130" s="11"/>
      <c r="AF130" s="72"/>
      <c r="AG130" s="2"/>
    </row>
    <row r="131" spans="1:33" ht="13.5" customHeight="1" x14ac:dyDescent="0.35">
      <c r="A131" s="25" t="s">
        <v>292</v>
      </c>
      <c r="B131" s="30"/>
      <c r="C131" s="15"/>
      <c r="D131" s="15" t="s">
        <v>291</v>
      </c>
      <c r="E131" s="33"/>
      <c r="F131" s="34"/>
      <c r="G131" s="105" t="s">
        <v>211</v>
      </c>
      <c r="H131" s="30" t="s">
        <v>72</v>
      </c>
      <c r="I131" s="15"/>
      <c r="J131" s="15"/>
      <c r="K131" s="15"/>
      <c r="L131" s="15"/>
      <c r="M131" s="31"/>
      <c r="N131" s="22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4"/>
      <c r="Z131" s="11">
        <v>0</v>
      </c>
      <c r="AA131" s="12"/>
      <c r="AB131" s="11"/>
      <c r="AC131" s="19"/>
      <c r="AD131" s="163"/>
      <c r="AE131" s="11"/>
      <c r="AF131" s="103" t="s">
        <v>589</v>
      </c>
      <c r="AG131" s="2"/>
    </row>
    <row r="132" spans="1:33" ht="13.5" customHeight="1" x14ac:dyDescent="0.35">
      <c r="A132" s="25" t="s">
        <v>293</v>
      </c>
      <c r="B132" s="20" t="s">
        <v>294</v>
      </c>
      <c r="C132" s="26"/>
      <c r="D132" s="32" t="s">
        <v>295</v>
      </c>
      <c r="E132" s="54">
        <v>6.81</v>
      </c>
      <c r="F132" s="55">
        <v>-58.168329999999997</v>
      </c>
      <c r="G132" s="29" t="s">
        <v>87</v>
      </c>
      <c r="H132" s="20" t="s">
        <v>296</v>
      </c>
      <c r="I132" s="15"/>
      <c r="J132" s="32"/>
      <c r="K132" s="32"/>
      <c r="L132" s="32"/>
      <c r="M132" s="44"/>
      <c r="N132" s="22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4"/>
      <c r="Z132" s="11"/>
      <c r="AA132" s="12"/>
      <c r="AB132" s="11"/>
      <c r="AC132" s="19"/>
      <c r="AD132" s="163"/>
      <c r="AE132" s="11"/>
      <c r="AF132" s="72"/>
      <c r="AG132" s="2"/>
    </row>
    <row r="133" spans="1:33" ht="13.5" customHeight="1" x14ac:dyDescent="0.35">
      <c r="A133" s="25" t="s">
        <v>297</v>
      </c>
      <c r="B133" s="20"/>
      <c r="C133" s="32"/>
      <c r="D133" s="32" t="s">
        <v>295</v>
      </c>
      <c r="E133" s="39">
        <v>6.766667</v>
      </c>
      <c r="F133" s="40">
        <v>-58.166666999999997</v>
      </c>
      <c r="G133" s="29" t="s">
        <v>87</v>
      </c>
      <c r="H133" s="20" t="s">
        <v>298</v>
      </c>
      <c r="I133" s="15" t="s">
        <v>299</v>
      </c>
      <c r="J133" s="32"/>
      <c r="K133" s="32"/>
      <c r="L133" s="32"/>
      <c r="M133" s="44"/>
      <c r="N133" s="22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4"/>
      <c r="Z133" s="11"/>
      <c r="AA133" s="12"/>
      <c r="AB133" s="11"/>
      <c r="AC133" s="19"/>
      <c r="AD133" s="163"/>
      <c r="AE133" s="11"/>
      <c r="AF133" s="72"/>
      <c r="AG133" s="2"/>
    </row>
    <row r="134" spans="1:33" ht="13.5" customHeight="1" x14ac:dyDescent="0.35">
      <c r="A134" s="25" t="s">
        <v>300</v>
      </c>
      <c r="B134" s="30"/>
      <c r="C134" s="15"/>
      <c r="D134" s="15" t="s">
        <v>295</v>
      </c>
      <c r="E134" s="63" t="s">
        <v>301</v>
      </c>
      <c r="F134" s="28">
        <v>-57.533329999999999</v>
      </c>
      <c r="G134" s="29" t="s">
        <v>61</v>
      </c>
      <c r="H134" s="30" t="s">
        <v>302</v>
      </c>
      <c r="I134" s="15" t="s">
        <v>303</v>
      </c>
      <c r="J134" s="15"/>
      <c r="K134" s="15"/>
      <c r="L134" s="15"/>
      <c r="M134" s="31"/>
      <c r="N134" s="22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4"/>
      <c r="Z134" s="11"/>
      <c r="AA134" s="12"/>
      <c r="AB134" s="11"/>
      <c r="AC134" s="19"/>
      <c r="AD134" s="163"/>
      <c r="AE134" s="11"/>
      <c r="AF134" s="72"/>
      <c r="AG134" s="2"/>
    </row>
    <row r="135" spans="1:33" ht="13.5" customHeight="1" x14ac:dyDescent="0.35">
      <c r="A135" s="25" t="s">
        <v>304</v>
      </c>
      <c r="B135" s="20"/>
      <c r="C135" s="32"/>
      <c r="D135" s="32" t="s">
        <v>295</v>
      </c>
      <c r="E135" s="64" t="s">
        <v>305</v>
      </c>
      <c r="F135" s="40">
        <v>-58.416670000000003</v>
      </c>
      <c r="G135" s="29" t="s">
        <v>306</v>
      </c>
      <c r="H135" s="20" t="s">
        <v>302</v>
      </c>
      <c r="I135" s="15"/>
      <c r="J135" s="32"/>
      <c r="K135" s="32"/>
      <c r="L135" s="32"/>
      <c r="M135" s="44"/>
      <c r="N135" s="22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4"/>
      <c r="Z135" s="11"/>
      <c r="AA135" s="12"/>
      <c r="AB135" s="11"/>
      <c r="AC135" s="19"/>
      <c r="AD135" s="163"/>
      <c r="AE135" s="11"/>
      <c r="AF135" s="72"/>
      <c r="AG135" s="2"/>
    </row>
    <row r="136" spans="1:33" ht="13.5" customHeight="1" x14ac:dyDescent="0.35">
      <c r="A136" s="108" t="s">
        <v>307</v>
      </c>
      <c r="B136" s="111" t="s">
        <v>308</v>
      </c>
      <c r="C136" s="32" t="s">
        <v>65</v>
      </c>
      <c r="D136" s="114" t="s">
        <v>309</v>
      </c>
      <c r="E136" s="118">
        <v>19.7593</v>
      </c>
      <c r="F136" s="121">
        <v>-72.193299999999994</v>
      </c>
      <c r="G136" s="119" t="s">
        <v>53</v>
      </c>
      <c r="H136" s="111" t="s">
        <v>310</v>
      </c>
      <c r="I136" s="114" t="s">
        <v>311</v>
      </c>
      <c r="J136" s="114"/>
      <c r="K136" s="134" t="s">
        <v>312</v>
      </c>
      <c r="L136" s="134">
        <v>5</v>
      </c>
      <c r="M136" s="44">
        <v>1</v>
      </c>
      <c r="N136" s="22">
        <v>98.36</v>
      </c>
      <c r="O136" s="23">
        <v>95.96</v>
      </c>
      <c r="P136" s="23">
        <v>97.92</v>
      </c>
      <c r="Q136" s="23">
        <v>96.9</v>
      </c>
      <c r="R136" s="23">
        <v>97.13</v>
      </c>
      <c r="S136" s="23">
        <v>99.57</v>
      </c>
      <c r="T136" s="23">
        <v>98.58</v>
      </c>
      <c r="U136" s="23">
        <v>97.07</v>
      </c>
      <c r="V136" s="23">
        <v>99.81</v>
      </c>
      <c r="W136" s="23">
        <v>99.25</v>
      </c>
      <c r="X136" s="23">
        <v>93.5</v>
      </c>
      <c r="Y136" s="24">
        <v>98.59</v>
      </c>
      <c r="Z136" s="11"/>
      <c r="AA136" s="12" t="s">
        <v>47</v>
      </c>
      <c r="AB136" s="11"/>
      <c r="AC136" s="19"/>
      <c r="AD136" s="163"/>
      <c r="AE136" s="11"/>
      <c r="AF136" s="72"/>
      <c r="AG136" s="2"/>
    </row>
    <row r="137" spans="1:33" ht="13.5" customHeight="1" x14ac:dyDescent="0.35">
      <c r="A137" s="109"/>
      <c r="B137" s="112"/>
      <c r="C137" s="32" t="s">
        <v>155</v>
      </c>
      <c r="D137" s="117"/>
      <c r="E137" s="117"/>
      <c r="F137" s="125"/>
      <c r="G137" s="123"/>
      <c r="H137" s="112"/>
      <c r="I137" s="117"/>
      <c r="J137" s="117"/>
      <c r="K137" s="117"/>
      <c r="L137" s="117"/>
      <c r="M137" s="44">
        <v>1</v>
      </c>
      <c r="N137" s="22">
        <v>96.09</v>
      </c>
      <c r="O137" s="23">
        <v>93.18</v>
      </c>
      <c r="P137" s="23">
        <v>95.97</v>
      </c>
      <c r="Q137" s="23">
        <v>94.29</v>
      </c>
      <c r="R137" s="23">
        <v>95.26</v>
      </c>
      <c r="S137" s="23">
        <v>98.83</v>
      </c>
      <c r="T137" s="23">
        <v>98.58</v>
      </c>
      <c r="U137" s="23">
        <v>96.38</v>
      </c>
      <c r="V137" s="23">
        <v>99.19</v>
      </c>
      <c r="W137" s="23">
        <v>98.69</v>
      </c>
      <c r="X137" s="23">
        <v>91.28</v>
      </c>
      <c r="Y137" s="24">
        <v>97.66</v>
      </c>
      <c r="Z137" s="11"/>
      <c r="AA137" s="12"/>
      <c r="AB137" s="11"/>
      <c r="AC137" s="19"/>
      <c r="AD137" s="163"/>
      <c r="AE137" s="11"/>
      <c r="AF137" s="72"/>
      <c r="AG137" s="2"/>
    </row>
    <row r="138" spans="1:33" ht="13.5" customHeight="1" x14ac:dyDescent="0.35">
      <c r="A138" s="110"/>
      <c r="B138" s="113"/>
      <c r="C138" s="15" t="s">
        <v>48</v>
      </c>
      <c r="D138" s="115"/>
      <c r="E138" s="115"/>
      <c r="F138" s="122"/>
      <c r="G138" s="120"/>
      <c r="H138" s="113"/>
      <c r="I138" s="115"/>
      <c r="J138" s="115"/>
      <c r="K138" s="115"/>
      <c r="L138" s="115"/>
      <c r="M138" s="46">
        <v>5</v>
      </c>
      <c r="N138" s="22">
        <v>99.36</v>
      </c>
      <c r="O138" s="23">
        <v>97.81</v>
      </c>
      <c r="P138" s="23">
        <v>98.82</v>
      </c>
      <c r="Q138" s="23">
        <v>98.94</v>
      </c>
      <c r="R138" s="23">
        <v>98.2</v>
      </c>
      <c r="S138" s="23">
        <v>99.93</v>
      </c>
      <c r="T138" s="23">
        <v>99.87</v>
      </c>
      <c r="U138" s="23">
        <v>9.39</v>
      </c>
      <c r="V138" s="23">
        <v>100</v>
      </c>
      <c r="W138" s="23">
        <v>99.64</v>
      </c>
      <c r="X138" s="23">
        <v>96.74</v>
      </c>
      <c r="Y138" s="24">
        <v>99.55</v>
      </c>
      <c r="Z138" s="11"/>
      <c r="AA138" s="12"/>
      <c r="AB138" s="11"/>
      <c r="AC138" s="19"/>
      <c r="AD138" s="163"/>
      <c r="AE138" s="11"/>
      <c r="AF138" s="72"/>
      <c r="AG138" s="2"/>
    </row>
    <row r="139" spans="1:33" ht="13.5" customHeight="1" x14ac:dyDescent="0.35">
      <c r="A139" s="108" t="s">
        <v>313</v>
      </c>
      <c r="B139" s="111" t="s">
        <v>314</v>
      </c>
      <c r="C139" s="15" t="s">
        <v>65</v>
      </c>
      <c r="D139" s="114" t="s">
        <v>309</v>
      </c>
      <c r="E139" s="118">
        <v>18.230958000000001</v>
      </c>
      <c r="F139" s="121">
        <v>-72.535387999999998</v>
      </c>
      <c r="G139" s="119" t="s">
        <v>61</v>
      </c>
      <c r="H139" s="111" t="s">
        <v>310</v>
      </c>
      <c r="I139" s="114" t="s">
        <v>315</v>
      </c>
      <c r="J139" s="114"/>
      <c r="K139" s="134" t="s">
        <v>312</v>
      </c>
      <c r="L139" s="134">
        <v>5</v>
      </c>
      <c r="M139" s="203">
        <v>1</v>
      </c>
      <c r="N139" s="16" t="s">
        <v>46</v>
      </c>
      <c r="O139" s="17" t="s">
        <v>46</v>
      </c>
      <c r="P139" s="17" t="s">
        <v>46</v>
      </c>
      <c r="Q139" s="17" t="s">
        <v>46</v>
      </c>
      <c r="R139" s="17" t="s">
        <v>46</v>
      </c>
      <c r="S139" s="17" t="s">
        <v>46</v>
      </c>
      <c r="T139" s="17" t="s">
        <v>46</v>
      </c>
      <c r="U139" s="17" t="s">
        <v>46</v>
      </c>
      <c r="V139" s="17" t="s">
        <v>46</v>
      </c>
      <c r="W139" s="17" t="s">
        <v>46</v>
      </c>
      <c r="X139" s="17" t="s">
        <v>46</v>
      </c>
      <c r="Y139" s="18" t="s">
        <v>46</v>
      </c>
      <c r="Z139" s="11"/>
      <c r="AA139" s="12"/>
      <c r="AB139" s="11"/>
      <c r="AC139" s="19"/>
      <c r="AD139" s="163"/>
      <c r="AE139" s="11"/>
      <c r="AF139" s="226" t="s">
        <v>575</v>
      </c>
      <c r="AG139" s="2"/>
    </row>
    <row r="140" spans="1:33" ht="13.5" customHeight="1" x14ac:dyDescent="0.35">
      <c r="A140" s="110"/>
      <c r="B140" s="113"/>
      <c r="C140" s="15" t="s">
        <v>40</v>
      </c>
      <c r="D140" s="115"/>
      <c r="E140" s="115"/>
      <c r="F140" s="122"/>
      <c r="G140" s="120"/>
      <c r="H140" s="113"/>
      <c r="I140" s="115"/>
      <c r="J140" s="115"/>
      <c r="K140" s="115"/>
      <c r="L140" s="115"/>
      <c r="M140" s="122"/>
      <c r="N140" s="16" t="s">
        <v>46</v>
      </c>
      <c r="O140" s="17" t="s">
        <v>46</v>
      </c>
      <c r="P140" s="17" t="s">
        <v>46</v>
      </c>
      <c r="Q140" s="17" t="s">
        <v>46</v>
      </c>
      <c r="R140" s="17" t="s">
        <v>46</v>
      </c>
      <c r="S140" s="17" t="s">
        <v>46</v>
      </c>
      <c r="T140" s="17" t="s">
        <v>46</v>
      </c>
      <c r="U140" s="17" t="s">
        <v>46</v>
      </c>
      <c r="V140" s="17" t="s">
        <v>46</v>
      </c>
      <c r="W140" s="17" t="s">
        <v>46</v>
      </c>
      <c r="X140" s="17" t="s">
        <v>46</v>
      </c>
      <c r="Y140" s="18" t="s">
        <v>46</v>
      </c>
      <c r="Z140" s="11"/>
      <c r="AA140" s="12"/>
      <c r="AB140" s="11"/>
      <c r="AC140" s="19"/>
      <c r="AD140" s="163"/>
      <c r="AE140" s="11"/>
      <c r="AF140" s="227"/>
      <c r="AG140" s="2"/>
    </row>
    <row r="141" spans="1:33" ht="13.5" customHeight="1" x14ac:dyDescent="0.35">
      <c r="A141" s="108" t="s">
        <v>316</v>
      </c>
      <c r="B141" s="111" t="s">
        <v>317</v>
      </c>
      <c r="C141" s="15" t="s">
        <v>65</v>
      </c>
      <c r="D141" s="114" t="s">
        <v>309</v>
      </c>
      <c r="E141" s="118">
        <v>18.534471</v>
      </c>
      <c r="F141" s="121">
        <v>-72.380043999999998</v>
      </c>
      <c r="G141" s="119" t="s">
        <v>61</v>
      </c>
      <c r="H141" s="111" t="s">
        <v>310</v>
      </c>
      <c r="I141" s="114" t="s">
        <v>318</v>
      </c>
      <c r="J141" s="114">
        <v>209</v>
      </c>
      <c r="K141" s="114" t="s">
        <v>312</v>
      </c>
      <c r="L141" s="114">
        <v>5</v>
      </c>
      <c r="M141" s="131">
        <v>1</v>
      </c>
      <c r="N141" s="65" t="str">
        <f>HYPERLINK("http://www.ioc-sealevelmonitoring.org/getchart.php?img=chart1&amp;id=cfoflcvd7bj8mqqpsf0l9gm2p65c9155f5b05c8&amp;","NO DATA")</f>
        <v>NO DATA</v>
      </c>
      <c r="O141" s="23" t="s">
        <v>46</v>
      </c>
      <c r="P141" s="23">
        <v>0.02</v>
      </c>
      <c r="Q141" s="23" t="s">
        <v>46</v>
      </c>
      <c r="R141" s="23" t="s">
        <v>46</v>
      </c>
      <c r="S141" s="23" t="s">
        <v>46</v>
      </c>
      <c r="T141" s="23" t="s">
        <v>46</v>
      </c>
      <c r="U141" s="23" t="s">
        <v>46</v>
      </c>
      <c r="V141" s="23" t="s">
        <v>46</v>
      </c>
      <c r="W141" s="23" t="s">
        <v>46</v>
      </c>
      <c r="X141" s="23" t="s">
        <v>46</v>
      </c>
      <c r="Y141" s="24" t="s">
        <v>46</v>
      </c>
      <c r="Z141" s="11"/>
      <c r="AA141" s="12"/>
      <c r="AB141" s="11"/>
      <c r="AC141" s="19"/>
      <c r="AD141" s="163"/>
      <c r="AE141" s="218">
        <v>97</v>
      </c>
      <c r="AF141" s="226" t="s">
        <v>319</v>
      </c>
      <c r="AG141" s="2"/>
    </row>
    <row r="142" spans="1:33" ht="13.5" customHeight="1" x14ac:dyDescent="0.35">
      <c r="A142" s="110"/>
      <c r="B142" s="113"/>
      <c r="C142" s="15" t="s">
        <v>40</v>
      </c>
      <c r="D142" s="115"/>
      <c r="E142" s="115"/>
      <c r="F142" s="122"/>
      <c r="G142" s="120"/>
      <c r="H142" s="113"/>
      <c r="I142" s="115"/>
      <c r="J142" s="115"/>
      <c r="K142" s="115"/>
      <c r="L142" s="115"/>
      <c r="M142" s="122"/>
      <c r="N142" s="65" t="str">
        <f>HYPERLINK("http://www.ioc-sealevelmonitoring.org/getchart.php?img=chart1&amp;id=cfoflcvd7bj8mqqpsf0l9gm2p65c9155f5b05c8&amp;","58.05")</f>
        <v>58.05</v>
      </c>
      <c r="O142" s="23">
        <v>4.91</v>
      </c>
      <c r="P142" s="23">
        <v>56.7</v>
      </c>
      <c r="Q142" s="23" t="s">
        <v>46</v>
      </c>
      <c r="R142" s="23" t="s">
        <v>46</v>
      </c>
      <c r="S142" s="23" t="s">
        <v>46</v>
      </c>
      <c r="T142" s="23" t="s">
        <v>46</v>
      </c>
      <c r="U142" s="23" t="s">
        <v>46</v>
      </c>
      <c r="V142" s="23" t="s">
        <v>46</v>
      </c>
      <c r="W142" s="23" t="s">
        <v>46</v>
      </c>
      <c r="X142" s="23" t="s">
        <v>46</v>
      </c>
      <c r="Y142" s="24" t="s">
        <v>46</v>
      </c>
      <c r="Z142" s="11"/>
      <c r="AA142" s="12"/>
      <c r="AB142" s="11"/>
      <c r="AC142" s="19"/>
      <c r="AD142" s="163"/>
      <c r="AE142" s="182"/>
      <c r="AF142" s="227"/>
      <c r="AG142" s="2"/>
    </row>
    <row r="143" spans="1:33" ht="13.5" customHeight="1" x14ac:dyDescent="0.35">
      <c r="A143" s="25" t="s">
        <v>320</v>
      </c>
      <c r="B143" s="30"/>
      <c r="C143" s="15"/>
      <c r="D143" s="15" t="s">
        <v>309</v>
      </c>
      <c r="E143" s="27">
        <v>19.45</v>
      </c>
      <c r="F143" s="28">
        <v>-72.069999999999993</v>
      </c>
      <c r="G143" s="29" t="s">
        <v>321</v>
      </c>
      <c r="H143" s="30" t="s">
        <v>322</v>
      </c>
      <c r="I143" s="15"/>
      <c r="J143" s="15"/>
      <c r="K143" s="15"/>
      <c r="L143" s="15"/>
      <c r="M143" s="31"/>
      <c r="N143" s="22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4"/>
      <c r="Z143" s="11"/>
      <c r="AA143" s="12"/>
      <c r="AB143" s="11"/>
      <c r="AC143" s="19"/>
      <c r="AD143" s="163"/>
      <c r="AE143" s="11"/>
      <c r="AF143" s="72"/>
      <c r="AG143" s="2"/>
    </row>
    <row r="144" spans="1:33" ht="13.5" customHeight="1" x14ac:dyDescent="0.35">
      <c r="A144" s="25" t="s">
        <v>323</v>
      </c>
      <c r="B144" s="30"/>
      <c r="C144" s="15"/>
      <c r="D144" s="15" t="s">
        <v>309</v>
      </c>
      <c r="E144" s="27">
        <v>19.079999999999998</v>
      </c>
      <c r="F144" s="28">
        <v>-73.366659999999996</v>
      </c>
      <c r="G144" s="29" t="s">
        <v>321</v>
      </c>
      <c r="H144" s="30" t="s">
        <v>322</v>
      </c>
      <c r="I144" s="15"/>
      <c r="J144" s="15"/>
      <c r="K144" s="15"/>
      <c r="L144" s="15"/>
      <c r="M144" s="31"/>
      <c r="N144" s="22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4"/>
      <c r="Z144" s="11"/>
      <c r="AA144" s="12"/>
      <c r="AB144" s="11"/>
      <c r="AC144" s="19"/>
      <c r="AD144" s="163"/>
      <c r="AE144" s="11"/>
      <c r="AF144" s="72"/>
      <c r="AG144" s="2"/>
    </row>
    <row r="145" spans="1:33" ht="13.5" customHeight="1" x14ac:dyDescent="0.35">
      <c r="A145" s="25" t="s">
        <v>324</v>
      </c>
      <c r="B145" s="30"/>
      <c r="C145" s="15"/>
      <c r="D145" s="15" t="s">
        <v>309</v>
      </c>
      <c r="E145" s="27">
        <v>18.183330000000002</v>
      </c>
      <c r="F145" s="28">
        <v>-73.7333</v>
      </c>
      <c r="G145" s="29" t="s">
        <v>321</v>
      </c>
      <c r="H145" s="30" t="s">
        <v>322</v>
      </c>
      <c r="I145" s="15"/>
      <c r="J145" s="15"/>
      <c r="K145" s="15"/>
      <c r="L145" s="15"/>
      <c r="M145" s="31"/>
      <c r="N145" s="22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4"/>
      <c r="Z145" s="11"/>
      <c r="AA145" s="12"/>
      <c r="AB145" s="11"/>
      <c r="AC145" s="19"/>
      <c r="AD145" s="163"/>
      <c r="AE145" s="11"/>
      <c r="AF145" s="72"/>
      <c r="AG145" s="2"/>
    </row>
    <row r="146" spans="1:33" ht="13.5" customHeight="1" x14ac:dyDescent="0.35">
      <c r="A146" s="25" t="s">
        <v>325</v>
      </c>
      <c r="B146" s="20"/>
      <c r="C146" s="32"/>
      <c r="D146" s="32" t="s">
        <v>326</v>
      </c>
      <c r="E146" s="39">
        <v>16.45534</v>
      </c>
      <c r="F146" s="40">
        <v>-85.876069999999999</v>
      </c>
      <c r="G146" s="29" t="s">
        <v>87</v>
      </c>
      <c r="H146" s="20" t="s">
        <v>327</v>
      </c>
      <c r="I146" s="15"/>
      <c r="J146" s="32"/>
      <c r="K146" s="32"/>
      <c r="L146" s="32"/>
      <c r="M146" s="44"/>
      <c r="N146" s="22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4"/>
      <c r="Z146" s="11"/>
      <c r="AA146" s="12"/>
      <c r="AB146" s="11"/>
      <c r="AC146" s="19"/>
      <c r="AD146" s="163"/>
      <c r="AE146" s="11"/>
      <c r="AF146" s="72"/>
      <c r="AG146" s="2"/>
    </row>
    <row r="147" spans="1:33" ht="13.5" customHeight="1" x14ac:dyDescent="0.35">
      <c r="A147" s="25" t="s">
        <v>328</v>
      </c>
      <c r="B147" s="20"/>
      <c r="C147" s="32"/>
      <c r="D147" s="32" t="s">
        <v>326</v>
      </c>
      <c r="E147" s="39">
        <v>15.777620000000001</v>
      </c>
      <c r="F147" s="40">
        <v>-88.046980000000005</v>
      </c>
      <c r="G147" s="29" t="s">
        <v>87</v>
      </c>
      <c r="H147" s="20" t="s">
        <v>327</v>
      </c>
      <c r="I147" s="15"/>
      <c r="J147" s="32"/>
      <c r="K147" s="32"/>
      <c r="L147" s="32"/>
      <c r="M147" s="44"/>
      <c r="N147" s="22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4"/>
      <c r="Z147" s="11"/>
      <c r="AA147" s="12"/>
      <c r="AB147" s="11"/>
      <c r="AC147" s="19"/>
      <c r="AD147" s="163"/>
      <c r="AE147" s="11"/>
      <c r="AF147" s="72"/>
      <c r="AG147" s="2"/>
    </row>
    <row r="148" spans="1:33" ht="13.5" customHeight="1" x14ac:dyDescent="0.35">
      <c r="A148" s="25" t="s">
        <v>329</v>
      </c>
      <c r="B148" s="30" t="s">
        <v>330</v>
      </c>
      <c r="C148" s="15" t="s">
        <v>65</v>
      </c>
      <c r="D148" s="15" t="s">
        <v>326</v>
      </c>
      <c r="E148" s="27">
        <v>15.84334</v>
      </c>
      <c r="F148" s="28">
        <v>-87.958669999999998</v>
      </c>
      <c r="G148" s="29" t="s">
        <v>53</v>
      </c>
      <c r="H148" s="30" t="s">
        <v>327</v>
      </c>
      <c r="I148" s="66" t="s">
        <v>331</v>
      </c>
      <c r="J148" s="66"/>
      <c r="K148" s="15" t="s">
        <v>332</v>
      </c>
      <c r="L148" s="15">
        <v>60</v>
      </c>
      <c r="M148" s="31">
        <v>10</v>
      </c>
      <c r="N148" s="22">
        <v>91.02</v>
      </c>
      <c r="O148" s="23">
        <v>92.09</v>
      </c>
      <c r="P148" s="23">
        <v>93.59</v>
      </c>
      <c r="Q148" s="23">
        <v>93.19</v>
      </c>
      <c r="R148" s="23">
        <v>94.94</v>
      </c>
      <c r="S148" s="23">
        <v>92.31</v>
      </c>
      <c r="T148" s="23">
        <v>92.92</v>
      </c>
      <c r="U148" s="23">
        <v>91.2</v>
      </c>
      <c r="V148" s="23">
        <v>92.59</v>
      </c>
      <c r="W148" s="23">
        <v>94.78</v>
      </c>
      <c r="X148" s="23">
        <v>84.4</v>
      </c>
      <c r="Y148" s="24">
        <v>86.92</v>
      </c>
      <c r="Z148" s="11"/>
      <c r="AA148" s="12" t="s">
        <v>47</v>
      </c>
      <c r="AB148" s="11"/>
      <c r="AC148" s="19"/>
      <c r="AD148" s="163"/>
      <c r="AE148" s="11"/>
      <c r="AF148" s="72"/>
      <c r="AG148" s="2"/>
    </row>
    <row r="149" spans="1:33" ht="13.5" customHeight="1" x14ac:dyDescent="0.35">
      <c r="A149" s="25" t="s">
        <v>333</v>
      </c>
      <c r="B149" s="20"/>
      <c r="C149" s="32"/>
      <c r="D149" s="32" t="s">
        <v>326</v>
      </c>
      <c r="E149" s="39">
        <v>15.92305</v>
      </c>
      <c r="F149" s="40">
        <v>-85.950789999999998</v>
      </c>
      <c r="G149" s="29" t="s">
        <v>87</v>
      </c>
      <c r="H149" s="20" t="s">
        <v>327</v>
      </c>
      <c r="I149" s="66" t="s">
        <v>334</v>
      </c>
      <c r="J149" s="67"/>
      <c r="K149" s="32"/>
      <c r="L149" s="32"/>
      <c r="M149" s="44"/>
      <c r="N149" s="22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4"/>
      <c r="Z149" s="11"/>
      <c r="AA149" s="12"/>
      <c r="AB149" s="11"/>
      <c r="AC149" s="19"/>
      <c r="AD149" s="163"/>
      <c r="AE149" s="11"/>
      <c r="AF149" s="72"/>
      <c r="AG149" s="2"/>
    </row>
    <row r="150" spans="1:33" ht="13.5" customHeight="1" x14ac:dyDescent="0.35">
      <c r="A150" s="25" t="s">
        <v>335</v>
      </c>
      <c r="B150" s="20"/>
      <c r="C150" s="32"/>
      <c r="D150" s="32" t="s">
        <v>326</v>
      </c>
      <c r="E150" s="39">
        <v>16.33333</v>
      </c>
      <c r="F150" s="40">
        <v>-87.45</v>
      </c>
      <c r="G150" s="29" t="s">
        <v>87</v>
      </c>
      <c r="H150" s="20" t="s">
        <v>327</v>
      </c>
      <c r="I150" s="66" t="s">
        <v>336</v>
      </c>
      <c r="J150" s="67"/>
      <c r="K150" s="32"/>
      <c r="L150" s="32"/>
      <c r="M150" s="44"/>
      <c r="N150" s="22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4"/>
      <c r="Z150" s="11"/>
      <c r="AA150" s="12"/>
      <c r="AB150" s="11"/>
      <c r="AC150" s="19"/>
      <c r="AD150" s="163"/>
      <c r="AE150" s="11"/>
      <c r="AF150" s="72"/>
      <c r="AG150" s="2"/>
    </row>
    <row r="151" spans="1:33" ht="13.5" customHeight="1" x14ac:dyDescent="0.35">
      <c r="A151" s="25" t="s">
        <v>337</v>
      </c>
      <c r="B151" s="20" t="s">
        <v>338</v>
      </c>
      <c r="C151" s="32" t="s">
        <v>65</v>
      </c>
      <c r="D151" s="32" t="s">
        <v>326</v>
      </c>
      <c r="E151" s="54">
        <v>16.34552</v>
      </c>
      <c r="F151" s="55">
        <v>-86.540369999999996</v>
      </c>
      <c r="G151" s="29" t="s">
        <v>53</v>
      </c>
      <c r="H151" s="20" t="s">
        <v>327</v>
      </c>
      <c r="I151" s="66" t="s">
        <v>339</v>
      </c>
      <c r="J151" s="67"/>
      <c r="K151" s="32" t="s">
        <v>332</v>
      </c>
      <c r="L151" s="32">
        <v>60</v>
      </c>
      <c r="M151" s="44">
        <v>10</v>
      </c>
      <c r="N151" s="22">
        <v>30.2</v>
      </c>
      <c r="O151" s="23">
        <v>18.3</v>
      </c>
      <c r="P151" s="23">
        <v>64.650000000000006</v>
      </c>
      <c r="Q151" s="23">
        <v>68.19</v>
      </c>
      <c r="R151" s="23">
        <v>81.81</v>
      </c>
      <c r="S151" s="23">
        <v>68.61</v>
      </c>
      <c r="T151" s="23">
        <v>58</v>
      </c>
      <c r="U151" s="23">
        <v>64.56</v>
      </c>
      <c r="V151" s="23">
        <v>63.12</v>
      </c>
      <c r="W151" s="23">
        <v>51.48</v>
      </c>
      <c r="X151" s="23">
        <v>73.89</v>
      </c>
      <c r="Y151" s="24">
        <v>55.82</v>
      </c>
      <c r="Z151" s="11"/>
      <c r="AA151" s="12"/>
      <c r="AB151" s="11"/>
      <c r="AC151" s="19"/>
      <c r="AD151" s="163"/>
      <c r="AE151" s="11"/>
      <c r="AF151" s="72"/>
      <c r="AG151" s="2"/>
    </row>
    <row r="152" spans="1:33" ht="13.5" customHeight="1" x14ac:dyDescent="0.35">
      <c r="A152" s="25" t="s">
        <v>340</v>
      </c>
      <c r="B152" s="20" t="s">
        <v>341</v>
      </c>
      <c r="C152" s="32" t="s">
        <v>65</v>
      </c>
      <c r="D152" s="32" t="s">
        <v>326</v>
      </c>
      <c r="E152" s="39">
        <v>15.784140000000001</v>
      </c>
      <c r="F152" s="40">
        <v>-87.453140000000005</v>
      </c>
      <c r="G152" s="29" t="s">
        <v>61</v>
      </c>
      <c r="H152" s="20" t="s">
        <v>327</v>
      </c>
      <c r="I152" s="66" t="s">
        <v>342</v>
      </c>
      <c r="J152" s="67"/>
      <c r="K152" s="32" t="s">
        <v>332</v>
      </c>
      <c r="L152" s="32">
        <v>60</v>
      </c>
      <c r="M152" s="44">
        <v>10</v>
      </c>
      <c r="N152" s="16" t="s">
        <v>46</v>
      </c>
      <c r="O152" s="17" t="s">
        <v>46</v>
      </c>
      <c r="P152" s="17" t="s">
        <v>46</v>
      </c>
      <c r="Q152" s="17" t="s">
        <v>46</v>
      </c>
      <c r="R152" s="17" t="s">
        <v>46</v>
      </c>
      <c r="S152" s="17" t="s">
        <v>46</v>
      </c>
      <c r="T152" s="17" t="s">
        <v>46</v>
      </c>
      <c r="U152" s="17" t="s">
        <v>46</v>
      </c>
      <c r="V152" s="17" t="s">
        <v>46</v>
      </c>
      <c r="W152" s="17" t="s">
        <v>343</v>
      </c>
      <c r="X152" s="17" t="s">
        <v>46</v>
      </c>
      <c r="Y152" s="18" t="s">
        <v>46</v>
      </c>
      <c r="Z152" s="11"/>
      <c r="AA152" s="12" t="s">
        <v>47</v>
      </c>
      <c r="AB152" s="11"/>
      <c r="AC152" s="19"/>
      <c r="AD152" s="163"/>
      <c r="AE152" s="11"/>
      <c r="AF152" s="103" t="s">
        <v>576</v>
      </c>
      <c r="AG152" s="2"/>
    </row>
    <row r="153" spans="1:33" ht="13.5" customHeight="1" x14ac:dyDescent="0.35">
      <c r="A153" s="25" t="s">
        <v>344</v>
      </c>
      <c r="B153" s="20"/>
      <c r="C153" s="32"/>
      <c r="D153" s="32" t="s">
        <v>326</v>
      </c>
      <c r="E153" s="39">
        <v>16.09571</v>
      </c>
      <c r="F153" s="40">
        <v>-86.894679999999994</v>
      </c>
      <c r="G153" s="29" t="s">
        <v>87</v>
      </c>
      <c r="H153" s="20" t="s">
        <v>327</v>
      </c>
      <c r="I153" s="15"/>
      <c r="J153" s="32"/>
      <c r="K153" s="32"/>
      <c r="L153" s="32"/>
      <c r="M153" s="44"/>
      <c r="N153" s="22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4"/>
      <c r="Z153" s="11"/>
      <c r="AA153" s="12"/>
      <c r="AB153" s="11"/>
      <c r="AC153" s="19"/>
      <c r="AD153" s="163"/>
      <c r="AE153" s="11"/>
      <c r="AF153" s="72"/>
      <c r="AG153" s="2"/>
    </row>
    <row r="154" spans="1:33" ht="13.5" customHeight="1" x14ac:dyDescent="0.35">
      <c r="A154" s="25" t="s">
        <v>345</v>
      </c>
      <c r="B154" s="20" t="s">
        <v>346</v>
      </c>
      <c r="C154" s="32" t="s">
        <v>65</v>
      </c>
      <c r="D154" s="32" t="s">
        <v>326</v>
      </c>
      <c r="E154" s="39">
        <v>15.789885</v>
      </c>
      <c r="F154" s="40">
        <v>-86.760384999999999</v>
      </c>
      <c r="G154" s="29" t="s">
        <v>53</v>
      </c>
      <c r="H154" s="20" t="s">
        <v>327</v>
      </c>
      <c r="I154" s="66" t="s">
        <v>347</v>
      </c>
      <c r="J154" s="67"/>
      <c r="K154" s="32" t="s">
        <v>332</v>
      </c>
      <c r="L154" s="32">
        <v>60</v>
      </c>
      <c r="M154" s="44">
        <v>10</v>
      </c>
      <c r="N154" s="22">
        <v>60.64</v>
      </c>
      <c r="O154" s="23">
        <v>26.64</v>
      </c>
      <c r="P154" s="62" t="str">
        <f>HYPERLINK("http://www.ioc-sealevelmonitoring.org/getchart.php?img=chart1&amp;id=cfoflcvd7bj8mqqpsf0l9gm2p65c91564218c74&amp;","NO DATA")</f>
        <v>NO DATA</v>
      </c>
      <c r="Q154" s="17" t="s">
        <v>46</v>
      </c>
      <c r="R154" s="62" t="str">
        <f>HYPERLINK("http://www.ioc-sealevelmonitoring.org/getchart.php?img=chart1&amp;id=cfoflcvd7bj8mqqpsf0l9gm2p65c91565a54f06&amp;","NO DATA")</f>
        <v>NO DATA</v>
      </c>
      <c r="S154" s="62" t="str">
        <f>HYPERLINK("http://www.ioc-sealevelmonitoring.org/getchart.php?img=chart1&amp;id=cfoflcvd7bj8mqqpsf0l9gm2p65c91566ceead2&amp;","NO DATA")</f>
        <v>NO DATA</v>
      </c>
      <c r="T154" s="17" t="s">
        <v>46</v>
      </c>
      <c r="U154" s="62" t="str">
        <f>HYPERLINK("http://www.ioc-sealevelmonitoring.org/getchart.php?img=chart1&amp;id=cfoflcvd7bj8mqqpsf0l9gm2p65c91567d3b4fb&amp;","NO DATA")</f>
        <v>NO DATA</v>
      </c>
      <c r="V154" s="17" t="s">
        <v>46</v>
      </c>
      <c r="W154" s="23">
        <v>1.19</v>
      </c>
      <c r="X154" s="23" t="s">
        <v>46</v>
      </c>
      <c r="Y154" s="24" t="s">
        <v>46</v>
      </c>
      <c r="Z154" s="11"/>
      <c r="AA154" s="12" t="s">
        <v>47</v>
      </c>
      <c r="AB154" s="11"/>
      <c r="AC154" s="19"/>
      <c r="AD154" s="163"/>
      <c r="AE154" s="11"/>
      <c r="AF154" s="72"/>
      <c r="AG154" s="2"/>
    </row>
    <row r="155" spans="1:33" ht="13.5" customHeight="1" x14ac:dyDescent="0.35">
      <c r="A155" s="25" t="s">
        <v>348</v>
      </c>
      <c r="B155" s="20"/>
      <c r="C155" s="32"/>
      <c r="D155" s="32" t="s">
        <v>326</v>
      </c>
      <c r="E155" s="39">
        <v>15.95</v>
      </c>
      <c r="F155" s="40">
        <v>-86.5</v>
      </c>
      <c r="G155" s="29" t="s">
        <v>193</v>
      </c>
      <c r="H155" s="20"/>
      <c r="I155" s="15"/>
      <c r="J155" s="32"/>
      <c r="K155" s="32"/>
      <c r="L155" s="32"/>
      <c r="M155" s="44"/>
      <c r="N155" s="22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4"/>
      <c r="Z155" s="11"/>
      <c r="AA155" s="12"/>
      <c r="AB155" s="11"/>
      <c r="AC155" s="19"/>
      <c r="AD155" s="163"/>
      <c r="AE155" s="11"/>
      <c r="AF155" s="72"/>
      <c r="AG155" s="2"/>
    </row>
    <row r="156" spans="1:33" ht="13.5" customHeight="1" x14ac:dyDescent="0.35">
      <c r="A156" s="25" t="s">
        <v>349</v>
      </c>
      <c r="B156" s="20"/>
      <c r="C156" s="32"/>
      <c r="D156" s="32" t="s">
        <v>326</v>
      </c>
      <c r="E156" s="39">
        <v>17.399999999999999</v>
      </c>
      <c r="F156" s="40">
        <v>-83.8</v>
      </c>
      <c r="G156" s="29" t="s">
        <v>193</v>
      </c>
      <c r="H156" s="20"/>
      <c r="I156" s="15"/>
      <c r="J156" s="32"/>
      <c r="K156" s="32"/>
      <c r="L156" s="32"/>
      <c r="M156" s="44"/>
      <c r="N156" s="22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4"/>
      <c r="Z156" s="11"/>
      <c r="AA156" s="12"/>
      <c r="AB156" s="11"/>
      <c r="AC156" s="19"/>
      <c r="AD156" s="163"/>
      <c r="AE156" s="11"/>
      <c r="AF156" s="72"/>
      <c r="AG156" s="2"/>
    </row>
    <row r="157" spans="1:33" ht="13.5" customHeight="1" x14ac:dyDescent="0.35">
      <c r="A157" s="108" t="s">
        <v>350</v>
      </c>
      <c r="B157" s="111" t="s">
        <v>351</v>
      </c>
      <c r="C157" s="32" t="s">
        <v>65</v>
      </c>
      <c r="D157" s="114" t="s">
        <v>352</v>
      </c>
      <c r="E157" s="118">
        <v>17.925830000000001</v>
      </c>
      <c r="F157" s="121">
        <v>-76.845830000000007</v>
      </c>
      <c r="G157" s="119" t="s">
        <v>53</v>
      </c>
      <c r="H157" s="111" t="s">
        <v>353</v>
      </c>
      <c r="I157" s="114" t="s">
        <v>354</v>
      </c>
      <c r="J157" s="114">
        <v>210</v>
      </c>
      <c r="K157" s="114" t="s">
        <v>355</v>
      </c>
      <c r="L157" s="114">
        <v>5</v>
      </c>
      <c r="M157" s="131">
        <v>1</v>
      </c>
      <c r="N157" s="22">
        <v>86.46</v>
      </c>
      <c r="O157" s="23">
        <v>83.75</v>
      </c>
      <c r="P157" s="23">
        <v>87.83</v>
      </c>
      <c r="Q157" s="23">
        <v>84.38</v>
      </c>
      <c r="R157" s="23">
        <v>88.98</v>
      </c>
      <c r="S157" s="23">
        <v>92.69</v>
      </c>
      <c r="T157" s="23">
        <v>92.86</v>
      </c>
      <c r="U157" s="23">
        <v>91.03</v>
      </c>
      <c r="V157" s="23">
        <v>93.75</v>
      </c>
      <c r="W157" s="23">
        <v>93.62</v>
      </c>
      <c r="X157" s="23">
        <v>87.14</v>
      </c>
      <c r="Y157" s="61" t="str">
        <f t="shared" ref="Y157:Y158" si="5">HYPERLINK("http://www.ioc-sealevelmonitoring.org/getchart.php?img=chart1&amp;id=cfoflcvd7bj8mqqpsf0l9gm2p65c9156c3d9e56&amp;","NO DATA")</f>
        <v>NO DATA</v>
      </c>
      <c r="Z157" s="11"/>
      <c r="AA157" s="12"/>
      <c r="AB157" s="11"/>
      <c r="AC157" s="19"/>
      <c r="AD157" s="163"/>
      <c r="AE157" s="218">
        <v>99</v>
      </c>
      <c r="AF157" s="68" t="s">
        <v>356</v>
      </c>
      <c r="AG157" s="2"/>
    </row>
    <row r="158" spans="1:33" ht="13.5" customHeight="1" x14ac:dyDescent="0.35">
      <c r="A158" s="110"/>
      <c r="B158" s="113"/>
      <c r="C158" s="15" t="s">
        <v>40</v>
      </c>
      <c r="D158" s="115"/>
      <c r="E158" s="115"/>
      <c r="F158" s="122"/>
      <c r="G158" s="120"/>
      <c r="H158" s="113"/>
      <c r="I158" s="115"/>
      <c r="J158" s="115"/>
      <c r="K158" s="115"/>
      <c r="L158" s="115"/>
      <c r="M158" s="122"/>
      <c r="N158" s="22">
        <v>16.399999999999999</v>
      </c>
      <c r="O158" s="23">
        <v>16.170000000000002</v>
      </c>
      <c r="P158" s="23">
        <v>75.349999999999994</v>
      </c>
      <c r="Q158" s="23">
        <v>84.38</v>
      </c>
      <c r="R158" s="23">
        <v>88.98</v>
      </c>
      <c r="S158" s="23">
        <v>92.69</v>
      </c>
      <c r="T158" s="23">
        <v>92.86</v>
      </c>
      <c r="U158" s="23">
        <v>91.03</v>
      </c>
      <c r="V158" s="23">
        <v>93.75</v>
      </c>
      <c r="W158" s="23">
        <v>93.62</v>
      </c>
      <c r="X158" s="23">
        <v>87.14</v>
      </c>
      <c r="Y158" s="61" t="str">
        <f t="shared" si="5"/>
        <v>NO DATA</v>
      </c>
      <c r="Z158" s="11"/>
      <c r="AA158" s="12" t="s">
        <v>47</v>
      </c>
      <c r="AB158" s="11"/>
      <c r="AC158" s="19"/>
      <c r="AD158" s="163"/>
      <c r="AE158" s="182"/>
      <c r="AF158" s="72"/>
      <c r="AG158" s="2"/>
    </row>
    <row r="159" spans="1:33" ht="13.5" customHeight="1" x14ac:dyDescent="0.35">
      <c r="A159" s="25" t="s">
        <v>357</v>
      </c>
      <c r="B159" s="20"/>
      <c r="C159" s="32"/>
      <c r="D159" s="32" t="s">
        <v>352</v>
      </c>
      <c r="E159" s="39">
        <v>18.460049999999999</v>
      </c>
      <c r="F159" s="40">
        <v>-77.941689999999994</v>
      </c>
      <c r="G159" s="29" t="s">
        <v>87</v>
      </c>
      <c r="H159" s="20" t="s">
        <v>358</v>
      </c>
      <c r="I159" s="15"/>
      <c r="J159" s="32"/>
      <c r="K159" s="32"/>
      <c r="L159" s="32"/>
      <c r="M159" s="44"/>
      <c r="N159" s="22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4"/>
      <c r="Z159" s="11"/>
      <c r="AA159" s="12"/>
      <c r="AB159" s="11"/>
      <c r="AC159" s="19"/>
      <c r="AD159" s="163"/>
      <c r="AE159" s="11"/>
      <c r="AF159" s="72"/>
      <c r="AG159" s="2"/>
    </row>
    <row r="160" spans="1:33" ht="13.5" customHeight="1" x14ac:dyDescent="0.35">
      <c r="A160" s="25" t="s">
        <v>359</v>
      </c>
      <c r="B160" s="20"/>
      <c r="C160" s="32"/>
      <c r="D160" s="32" t="s">
        <v>352</v>
      </c>
      <c r="E160" s="39">
        <v>18.18282</v>
      </c>
      <c r="F160" s="40">
        <v>-76.453710000000001</v>
      </c>
      <c r="G160" s="29" t="s">
        <v>87</v>
      </c>
      <c r="H160" s="20" t="s">
        <v>358</v>
      </c>
      <c r="I160" s="15"/>
      <c r="J160" s="32"/>
      <c r="K160" s="32"/>
      <c r="L160" s="32"/>
      <c r="M160" s="44"/>
      <c r="N160" s="22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4"/>
      <c r="Z160" s="11"/>
      <c r="AA160" s="12"/>
      <c r="AB160" s="11"/>
      <c r="AC160" s="19"/>
      <c r="AD160" s="163"/>
      <c r="AE160" s="11"/>
      <c r="AF160" s="72"/>
      <c r="AG160" s="2"/>
    </row>
    <row r="161" spans="1:33" ht="13.5" customHeight="1" x14ac:dyDescent="0.35">
      <c r="A161" s="25" t="s">
        <v>360</v>
      </c>
      <c r="B161" s="20"/>
      <c r="C161" s="32"/>
      <c r="D161" s="32" t="s">
        <v>352</v>
      </c>
      <c r="E161" s="39">
        <v>18.45</v>
      </c>
      <c r="F161" s="40">
        <v>-77.400000000000006</v>
      </c>
      <c r="G161" s="29" t="s">
        <v>361</v>
      </c>
      <c r="H161" s="20" t="s">
        <v>362</v>
      </c>
      <c r="I161" s="15" t="s">
        <v>363</v>
      </c>
      <c r="J161" s="32"/>
      <c r="K161" s="32"/>
      <c r="L161" s="32"/>
      <c r="M161" s="44"/>
      <c r="N161" s="22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4"/>
      <c r="Z161" s="11"/>
      <c r="AA161" s="12"/>
      <c r="AB161" s="11"/>
      <c r="AC161" s="19"/>
      <c r="AD161" s="163"/>
      <c r="AE161" s="11"/>
      <c r="AF161" s="72"/>
      <c r="AG161" s="2"/>
    </row>
    <row r="162" spans="1:33" ht="13.5" customHeight="1" x14ac:dyDescent="0.35">
      <c r="A162" s="25" t="s">
        <v>364</v>
      </c>
      <c r="B162" s="20"/>
      <c r="C162" s="32"/>
      <c r="D162" s="32" t="s">
        <v>352</v>
      </c>
      <c r="E162" s="39">
        <v>17.850000000000001</v>
      </c>
      <c r="F162" s="40">
        <v>-77.599999999999994</v>
      </c>
      <c r="G162" s="29" t="s">
        <v>61</v>
      </c>
      <c r="H162" s="20"/>
      <c r="I162" s="15"/>
      <c r="J162" s="32"/>
      <c r="K162" s="32"/>
      <c r="L162" s="32"/>
      <c r="M162" s="44"/>
      <c r="N162" s="22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4"/>
      <c r="Z162" s="11"/>
      <c r="AA162" s="12"/>
      <c r="AB162" s="11"/>
      <c r="AC162" s="19"/>
      <c r="AD162" s="163"/>
      <c r="AE162" s="11"/>
      <c r="AF162" s="72"/>
      <c r="AG162" s="2"/>
    </row>
    <row r="163" spans="1:33" ht="13.5" customHeight="1" x14ac:dyDescent="0.35">
      <c r="A163" s="108" t="s">
        <v>365</v>
      </c>
      <c r="B163" s="20" t="s">
        <v>366</v>
      </c>
      <c r="C163" s="126" t="s">
        <v>40</v>
      </c>
      <c r="D163" s="114" t="s">
        <v>367</v>
      </c>
      <c r="E163" s="130">
        <v>14.601667000000001</v>
      </c>
      <c r="F163" s="127">
        <v>-61.063333</v>
      </c>
      <c r="G163" s="119" t="s">
        <v>53</v>
      </c>
      <c r="H163" s="111" t="s">
        <v>368</v>
      </c>
      <c r="I163" s="114" t="s">
        <v>369</v>
      </c>
      <c r="J163" s="126">
        <v>338</v>
      </c>
      <c r="K163" s="32" t="s">
        <v>163</v>
      </c>
      <c r="L163" s="32">
        <v>5</v>
      </c>
      <c r="M163" s="44">
        <v>1</v>
      </c>
      <c r="N163" s="16" t="s">
        <v>46</v>
      </c>
      <c r="O163" s="17" t="s">
        <v>46</v>
      </c>
      <c r="P163" s="17" t="s">
        <v>46</v>
      </c>
      <c r="Q163" s="17" t="s">
        <v>46</v>
      </c>
      <c r="R163" s="17" t="s">
        <v>46</v>
      </c>
      <c r="S163" s="17" t="s">
        <v>46</v>
      </c>
      <c r="T163" s="17" t="s">
        <v>46</v>
      </c>
      <c r="U163" s="17" t="s">
        <v>46</v>
      </c>
      <c r="V163" s="17">
        <v>14.62</v>
      </c>
      <c r="W163" s="17">
        <v>97.73</v>
      </c>
      <c r="X163" s="17">
        <v>96.33</v>
      </c>
      <c r="Y163" s="18">
        <v>97.65</v>
      </c>
      <c r="Z163" s="11"/>
      <c r="AA163" s="12"/>
      <c r="AB163" s="11"/>
      <c r="AC163" s="19"/>
      <c r="AD163" s="163"/>
      <c r="AE163" s="218">
        <v>35</v>
      </c>
      <c r="AF163" s="72"/>
      <c r="AG163" s="2"/>
    </row>
    <row r="164" spans="1:33" ht="13.5" customHeight="1" x14ac:dyDescent="0.35">
      <c r="A164" s="110"/>
      <c r="B164" s="30" t="s">
        <v>370</v>
      </c>
      <c r="C164" s="115"/>
      <c r="D164" s="115"/>
      <c r="E164" s="115"/>
      <c r="F164" s="128"/>
      <c r="G164" s="120"/>
      <c r="H164" s="113"/>
      <c r="I164" s="115"/>
      <c r="J164" s="115"/>
      <c r="K164" s="15" t="s">
        <v>260</v>
      </c>
      <c r="L164" s="15">
        <v>6</v>
      </c>
      <c r="M164" s="44">
        <v>1</v>
      </c>
      <c r="N164" s="22">
        <v>96.21</v>
      </c>
      <c r="O164" s="23">
        <v>95.69</v>
      </c>
      <c r="P164" s="23">
        <v>85.83</v>
      </c>
      <c r="Q164" s="23">
        <v>94.29</v>
      </c>
      <c r="R164" s="23">
        <v>97.28</v>
      </c>
      <c r="S164" s="23">
        <v>99.24</v>
      </c>
      <c r="T164" s="23">
        <v>99.46</v>
      </c>
      <c r="U164" s="23">
        <v>99.27</v>
      </c>
      <c r="V164" s="23">
        <v>95.63</v>
      </c>
      <c r="W164" s="23">
        <v>98.35</v>
      </c>
      <c r="X164" s="23">
        <v>92.98</v>
      </c>
      <c r="Y164" s="24">
        <v>98.04</v>
      </c>
      <c r="Z164" s="11"/>
      <c r="AA164" s="12" t="s">
        <v>47</v>
      </c>
      <c r="AB164" s="11"/>
      <c r="AC164" s="19"/>
      <c r="AD164" s="163"/>
      <c r="AE164" s="182"/>
      <c r="AF164" s="72"/>
      <c r="AG164" s="2"/>
    </row>
    <row r="165" spans="1:33" ht="13.5" customHeight="1" x14ac:dyDescent="0.35">
      <c r="A165" s="25" t="s">
        <v>371</v>
      </c>
      <c r="B165" s="30" t="s">
        <v>372</v>
      </c>
      <c r="C165" s="15" t="s">
        <v>65</v>
      </c>
      <c r="D165" s="15" t="s">
        <v>367</v>
      </c>
      <c r="E165" s="27">
        <v>14.80758</v>
      </c>
      <c r="F165" s="28">
        <v>-61.226588</v>
      </c>
      <c r="G165" s="29" t="s">
        <v>53</v>
      </c>
      <c r="H165" s="30" t="s">
        <v>373</v>
      </c>
      <c r="I165" s="15" t="s">
        <v>374</v>
      </c>
      <c r="J165" s="15"/>
      <c r="K165" s="15" t="s">
        <v>375</v>
      </c>
      <c r="L165" s="15">
        <v>5</v>
      </c>
      <c r="M165" s="31">
        <v>1</v>
      </c>
      <c r="N165" s="22">
        <v>96.4</v>
      </c>
      <c r="O165" s="23">
        <v>94.39</v>
      </c>
      <c r="P165" s="23">
        <v>96.26</v>
      </c>
      <c r="Q165" s="23">
        <v>94.42</v>
      </c>
      <c r="R165" s="23">
        <v>95.81</v>
      </c>
      <c r="S165" s="23">
        <v>98.94</v>
      </c>
      <c r="T165" s="23">
        <v>98.79</v>
      </c>
      <c r="U165" s="23">
        <v>96.61</v>
      </c>
      <c r="V165" s="23">
        <v>99.47</v>
      </c>
      <c r="W165" s="23">
        <v>98.45</v>
      </c>
      <c r="X165" s="23">
        <v>91.31</v>
      </c>
      <c r="Y165" s="24">
        <v>97.78</v>
      </c>
      <c r="Z165" s="11"/>
      <c r="AA165" s="12" t="s">
        <v>47</v>
      </c>
      <c r="AB165" s="11"/>
      <c r="AC165" s="19"/>
      <c r="AD165" s="163"/>
      <c r="AE165" s="11"/>
      <c r="AF165" s="72"/>
      <c r="AG165" s="2"/>
    </row>
    <row r="166" spans="1:33" ht="13.5" customHeight="1" x14ac:dyDescent="0.35">
      <c r="A166" s="108" t="s">
        <v>376</v>
      </c>
      <c r="B166" s="116" t="s">
        <v>377</v>
      </c>
      <c r="C166" s="15" t="s">
        <v>65</v>
      </c>
      <c r="D166" s="114" t="s">
        <v>367</v>
      </c>
      <c r="E166" s="118">
        <v>14.68333</v>
      </c>
      <c r="F166" s="121">
        <v>-60.933329999999998</v>
      </c>
      <c r="G166" s="119" t="s">
        <v>53</v>
      </c>
      <c r="H166" s="111" t="s">
        <v>378</v>
      </c>
      <c r="I166" s="114" t="s">
        <v>379</v>
      </c>
      <c r="J166" s="114"/>
      <c r="K166" s="114" t="s">
        <v>375</v>
      </c>
      <c r="L166" s="114">
        <v>5</v>
      </c>
      <c r="M166" s="131">
        <v>1</v>
      </c>
      <c r="N166" s="22" t="s">
        <v>46</v>
      </c>
      <c r="O166" s="23">
        <v>88.38</v>
      </c>
      <c r="P166" s="23">
        <v>93.97</v>
      </c>
      <c r="Q166" s="23">
        <v>94.41</v>
      </c>
      <c r="R166" s="23">
        <v>97.31</v>
      </c>
      <c r="S166" s="23" t="s">
        <v>46</v>
      </c>
      <c r="T166" s="23">
        <v>32.67</v>
      </c>
      <c r="U166" s="23">
        <v>79.13</v>
      </c>
      <c r="V166" s="23">
        <v>48.14</v>
      </c>
      <c r="W166" s="23" t="s">
        <v>46</v>
      </c>
      <c r="X166" s="23" t="s">
        <v>46</v>
      </c>
      <c r="Y166" s="24" t="s">
        <v>46</v>
      </c>
      <c r="Z166" s="11"/>
      <c r="AA166" s="12" t="s">
        <v>47</v>
      </c>
      <c r="AB166" s="11"/>
      <c r="AC166" s="19"/>
      <c r="AD166" s="163"/>
      <c r="AE166" s="11"/>
      <c r="AF166" s="72"/>
      <c r="AG166" s="2"/>
    </row>
    <row r="167" spans="1:33" ht="13.5" customHeight="1" x14ac:dyDescent="0.35">
      <c r="A167" s="110"/>
      <c r="B167" s="113"/>
      <c r="C167" s="15" t="s">
        <v>40</v>
      </c>
      <c r="D167" s="115"/>
      <c r="E167" s="115"/>
      <c r="F167" s="122"/>
      <c r="G167" s="120"/>
      <c r="H167" s="113"/>
      <c r="I167" s="115"/>
      <c r="J167" s="115"/>
      <c r="K167" s="115"/>
      <c r="L167" s="115"/>
      <c r="M167" s="122"/>
      <c r="N167" s="22" t="s">
        <v>46</v>
      </c>
      <c r="O167" s="23">
        <v>0.47</v>
      </c>
      <c r="P167" s="23" t="s">
        <v>46</v>
      </c>
      <c r="Q167" s="23">
        <v>6.47</v>
      </c>
      <c r="R167" s="23" t="s">
        <v>46</v>
      </c>
      <c r="S167" s="23" t="s">
        <v>46</v>
      </c>
      <c r="T167" s="23">
        <v>23.41</v>
      </c>
      <c r="U167" s="23">
        <v>84.93</v>
      </c>
      <c r="V167" s="23">
        <v>86.37</v>
      </c>
      <c r="W167" s="23" t="s">
        <v>46</v>
      </c>
      <c r="X167" s="23" t="s">
        <v>46</v>
      </c>
      <c r="Y167" s="24" t="s">
        <v>46</v>
      </c>
      <c r="Z167" s="11"/>
      <c r="AA167" s="12"/>
      <c r="AB167" s="11"/>
      <c r="AC167" s="19"/>
      <c r="AD167" s="163"/>
      <c r="AE167" s="11"/>
      <c r="AF167" s="72"/>
      <c r="AG167" s="2"/>
    </row>
    <row r="168" spans="1:33" ht="13.5" customHeight="1" x14ac:dyDescent="0.35">
      <c r="A168" s="25" t="s">
        <v>380</v>
      </c>
      <c r="B168" s="30" t="s">
        <v>381</v>
      </c>
      <c r="C168" s="15" t="s">
        <v>382</v>
      </c>
      <c r="D168" s="15" t="s">
        <v>383</v>
      </c>
      <c r="E168" s="33">
        <v>20.864505999999999</v>
      </c>
      <c r="F168" s="34">
        <v>-90.405120999999994</v>
      </c>
      <c r="G168" s="29" t="s">
        <v>53</v>
      </c>
      <c r="H168" s="30" t="s">
        <v>384</v>
      </c>
      <c r="I168" s="15"/>
      <c r="J168" s="15"/>
      <c r="K168" s="15" t="s">
        <v>163</v>
      </c>
      <c r="L168" s="15">
        <v>10</v>
      </c>
      <c r="M168" s="31">
        <v>1</v>
      </c>
      <c r="N168" s="22">
        <v>4.38</v>
      </c>
      <c r="O168" s="23">
        <v>2.48</v>
      </c>
      <c r="P168" s="23" t="s">
        <v>46</v>
      </c>
      <c r="Q168" s="23" t="s">
        <v>46</v>
      </c>
      <c r="R168" s="23">
        <v>97.98</v>
      </c>
      <c r="S168" s="23">
        <v>98.26</v>
      </c>
      <c r="T168" s="23">
        <v>90.1</v>
      </c>
      <c r="U168" s="23">
        <v>98.24</v>
      </c>
      <c r="V168" s="23">
        <v>98.89</v>
      </c>
      <c r="W168" s="23">
        <v>99.96</v>
      </c>
      <c r="X168" s="23">
        <v>98.23</v>
      </c>
      <c r="Y168" s="24">
        <v>85.21</v>
      </c>
      <c r="Z168" s="11"/>
      <c r="AA168" s="12" t="s">
        <v>47</v>
      </c>
      <c r="AB168" s="11"/>
      <c r="AC168" s="19"/>
      <c r="AD168" s="163"/>
      <c r="AE168" s="11"/>
      <c r="AF168" s="72"/>
      <c r="AG168" s="2"/>
    </row>
    <row r="169" spans="1:33" ht="13.5" customHeight="1" x14ac:dyDescent="0.35">
      <c r="A169" s="69" t="s">
        <v>385</v>
      </c>
      <c r="B169" s="101" t="s">
        <v>386</v>
      </c>
      <c r="C169" s="15" t="s">
        <v>382</v>
      </c>
      <c r="D169" s="15" t="s">
        <v>383</v>
      </c>
      <c r="E169" s="33">
        <v>18.616667</v>
      </c>
      <c r="F169" s="34">
        <v>-91.816666999999995</v>
      </c>
      <c r="G169" s="29" t="s">
        <v>53</v>
      </c>
      <c r="H169" s="30" t="s">
        <v>384</v>
      </c>
      <c r="I169" s="15"/>
      <c r="J169" s="15"/>
      <c r="K169" s="15" t="s">
        <v>163</v>
      </c>
      <c r="L169" s="15">
        <v>10</v>
      </c>
      <c r="M169" s="31">
        <v>6</v>
      </c>
      <c r="N169" s="70">
        <v>548.79</v>
      </c>
      <c r="O169" s="71">
        <v>591.42999999999995</v>
      </c>
      <c r="P169" s="71" t="s">
        <v>46</v>
      </c>
      <c r="Q169" s="71">
        <v>485.61</v>
      </c>
      <c r="R169" s="71">
        <v>597.41</v>
      </c>
      <c r="S169" s="71">
        <v>575.07000000000005</v>
      </c>
      <c r="T169" s="71">
        <v>539.91</v>
      </c>
      <c r="U169" s="71">
        <v>599.49</v>
      </c>
      <c r="V169" s="71">
        <v>596.55999999999995</v>
      </c>
      <c r="W169" s="71">
        <v>598.83000000000004</v>
      </c>
      <c r="X169" s="71">
        <v>593.85</v>
      </c>
      <c r="Y169" s="71">
        <v>507.57</v>
      </c>
      <c r="Z169" s="11"/>
      <c r="AA169" s="12" t="s">
        <v>47</v>
      </c>
      <c r="AB169" s="11"/>
      <c r="AC169" s="19"/>
      <c r="AD169" s="163"/>
      <c r="AE169" s="11"/>
      <c r="AF169" s="104" t="s">
        <v>577</v>
      </c>
      <c r="AG169" s="2"/>
    </row>
    <row r="170" spans="1:33" ht="13.5" customHeight="1" x14ac:dyDescent="0.35">
      <c r="A170" s="69" t="s">
        <v>387</v>
      </c>
      <c r="B170" s="30" t="s">
        <v>388</v>
      </c>
      <c r="C170" s="15" t="s">
        <v>382</v>
      </c>
      <c r="D170" s="15" t="s">
        <v>383</v>
      </c>
      <c r="E170" s="33">
        <v>19.811985</v>
      </c>
      <c r="F170" s="34">
        <v>-90.594915999999998</v>
      </c>
      <c r="G170" s="29" t="s">
        <v>53</v>
      </c>
      <c r="H170" s="30" t="s">
        <v>384</v>
      </c>
      <c r="I170" s="15"/>
      <c r="J170" s="15"/>
      <c r="K170" s="15" t="s">
        <v>163</v>
      </c>
      <c r="L170" s="15">
        <v>60</v>
      </c>
      <c r="M170" s="31">
        <v>6</v>
      </c>
      <c r="N170" s="70">
        <v>548.08000000000004</v>
      </c>
      <c r="O170" s="71">
        <v>581.54999999999995</v>
      </c>
      <c r="P170" s="71" t="s">
        <v>46</v>
      </c>
      <c r="Q170" s="71">
        <v>453.32</v>
      </c>
      <c r="R170" s="71">
        <v>575.95000000000005</v>
      </c>
      <c r="S170" s="71">
        <v>586.24</v>
      </c>
      <c r="T170" s="71">
        <v>521.04999999999995</v>
      </c>
      <c r="U170" s="71">
        <v>594.26</v>
      </c>
      <c r="V170" s="71">
        <v>597.79</v>
      </c>
      <c r="W170" s="71">
        <v>493.99</v>
      </c>
      <c r="X170" s="71">
        <v>595.75</v>
      </c>
      <c r="Y170" s="71">
        <v>511.26</v>
      </c>
      <c r="Z170" s="11"/>
      <c r="AA170" s="12" t="s">
        <v>47</v>
      </c>
      <c r="AB170" s="11"/>
      <c r="AC170" s="19"/>
      <c r="AD170" s="163"/>
      <c r="AE170" s="11"/>
      <c r="AF170" s="104" t="s">
        <v>578</v>
      </c>
      <c r="AG170" s="2"/>
    </row>
    <row r="171" spans="1:33" ht="13.5" customHeight="1" x14ac:dyDescent="0.35">
      <c r="A171" s="69" t="s">
        <v>389</v>
      </c>
      <c r="B171" s="30" t="s">
        <v>390</v>
      </c>
      <c r="C171" s="15" t="s">
        <v>382</v>
      </c>
      <c r="D171" s="15" t="s">
        <v>383</v>
      </c>
      <c r="E171" s="33">
        <v>18.149999999999999</v>
      </c>
      <c r="F171" s="34">
        <v>-94.27</v>
      </c>
      <c r="G171" s="29" t="s">
        <v>53</v>
      </c>
      <c r="H171" s="30" t="s">
        <v>384</v>
      </c>
      <c r="I171" s="15"/>
      <c r="J171" s="15"/>
      <c r="K171" s="15" t="s">
        <v>163</v>
      </c>
      <c r="L171" s="15">
        <v>10</v>
      </c>
      <c r="M171" s="31">
        <v>6</v>
      </c>
      <c r="N171" s="22">
        <v>12.88</v>
      </c>
      <c r="O171" s="23">
        <v>13.39</v>
      </c>
      <c r="P171" s="23">
        <v>85.83</v>
      </c>
      <c r="Q171" s="23">
        <v>11.11</v>
      </c>
      <c r="R171" s="23">
        <v>9.25</v>
      </c>
      <c r="S171" s="23">
        <v>11.11</v>
      </c>
      <c r="T171" s="62" t="str">
        <f>HYPERLINK("http://www.ioc-sealevelmonitoring.org/getchart.php?img=chart1&amp;id=cfoflcvd7bj8mqqpsf0l9gm2p65c91570f55b7b&amp;","NO DATA")</f>
        <v>NO DATA</v>
      </c>
      <c r="U171" s="59" t="s">
        <v>46</v>
      </c>
      <c r="V171" s="59" t="s">
        <v>46</v>
      </c>
      <c r="W171" s="62" t="str">
        <f>HYPERLINK("http://www.ioc-sealevelmonitoring.org/getchart.php?img=chart1&amp;id=cfoflcvd7bj8mqqpsf0l9gm2p65c91574b1174e&amp;","NO DATA")</f>
        <v>NO DATA</v>
      </c>
      <c r="X171" s="23">
        <v>2.78</v>
      </c>
      <c r="Y171" s="24">
        <v>4.03</v>
      </c>
      <c r="Z171" s="11"/>
      <c r="AA171" s="12" t="s">
        <v>47</v>
      </c>
      <c r="AB171" s="11"/>
      <c r="AC171" s="19"/>
      <c r="AD171" s="163"/>
      <c r="AE171" s="11"/>
      <c r="AF171" s="72"/>
      <c r="AG171" s="2"/>
    </row>
    <row r="172" spans="1:33" ht="13.5" customHeight="1" x14ac:dyDescent="0.35">
      <c r="A172" s="69" t="s">
        <v>391</v>
      </c>
      <c r="B172" s="73" t="s">
        <v>392</v>
      </c>
      <c r="C172" s="15" t="s">
        <v>382</v>
      </c>
      <c r="D172" s="15" t="s">
        <v>383</v>
      </c>
      <c r="E172" s="33">
        <v>21.216660000000001</v>
      </c>
      <c r="F172" s="34">
        <v>-86.716667000000001</v>
      </c>
      <c r="G172" s="29" t="s">
        <v>53</v>
      </c>
      <c r="H172" s="30" t="s">
        <v>384</v>
      </c>
      <c r="I172" s="15"/>
      <c r="J172" s="15"/>
      <c r="K172" s="15" t="s">
        <v>163</v>
      </c>
      <c r="L172" s="15">
        <v>10</v>
      </c>
      <c r="M172" s="31">
        <v>6</v>
      </c>
      <c r="N172" s="22" t="s">
        <v>46</v>
      </c>
      <c r="O172" s="23" t="s">
        <v>46</v>
      </c>
      <c r="P172" s="23" t="s">
        <v>46</v>
      </c>
      <c r="Q172" s="23" t="s">
        <v>46</v>
      </c>
      <c r="R172" s="23">
        <v>15.26</v>
      </c>
      <c r="S172" s="23" t="s">
        <v>46</v>
      </c>
      <c r="T172" s="23">
        <v>45.05</v>
      </c>
      <c r="U172" s="62" t="str">
        <f>HYPERLINK("http://www.ioc-sealevelmonitoring.org/getchart.php?img=chart1&amp;id=cfoflcvd7bj8mqqpsf0l9gm2p65c915b5b1277e&amp;","209.7")</f>
        <v>209.7</v>
      </c>
      <c r="V172" s="23" t="s">
        <v>46</v>
      </c>
      <c r="W172" s="23" t="s">
        <v>46</v>
      </c>
      <c r="X172" s="17" t="s">
        <v>46</v>
      </c>
      <c r="Y172" s="24">
        <v>36.590000000000003</v>
      </c>
      <c r="Z172" s="11"/>
      <c r="AA172" s="12" t="s">
        <v>47</v>
      </c>
      <c r="AB172" s="11"/>
      <c r="AC172" s="19"/>
      <c r="AD172" s="163"/>
      <c r="AE172" s="11"/>
      <c r="AF172" s="72"/>
      <c r="AG172" s="2"/>
    </row>
    <row r="173" spans="1:33" ht="13.5" customHeight="1" x14ac:dyDescent="0.35">
      <c r="A173" s="25" t="s">
        <v>393</v>
      </c>
      <c r="B173" s="30" t="s">
        <v>394</v>
      </c>
      <c r="C173" s="15" t="s">
        <v>40</v>
      </c>
      <c r="D173" s="15" t="s">
        <v>383</v>
      </c>
      <c r="E173" s="33">
        <v>21.303329999999999</v>
      </c>
      <c r="F173" s="34">
        <v>-89.666669999999996</v>
      </c>
      <c r="G173" s="29" t="s">
        <v>53</v>
      </c>
      <c r="H173" s="30" t="s">
        <v>384</v>
      </c>
      <c r="I173" s="15">
        <v>1029134</v>
      </c>
      <c r="J173" s="15">
        <v>213</v>
      </c>
      <c r="K173" s="15" t="s">
        <v>395</v>
      </c>
      <c r="L173" s="15">
        <v>15</v>
      </c>
      <c r="M173" s="31">
        <v>1</v>
      </c>
      <c r="N173" s="22">
        <v>97.56</v>
      </c>
      <c r="O173" s="23">
        <v>94.65</v>
      </c>
      <c r="P173" s="23">
        <v>97.11</v>
      </c>
      <c r="Q173" s="23">
        <v>96.1</v>
      </c>
      <c r="R173" s="23">
        <v>96.8</v>
      </c>
      <c r="S173" s="23">
        <v>99.19</v>
      </c>
      <c r="T173" s="23">
        <v>99.31</v>
      </c>
      <c r="U173" s="23">
        <v>64.73</v>
      </c>
      <c r="V173" s="23">
        <v>66.569999999999993</v>
      </c>
      <c r="W173" s="23">
        <v>2.2999999999999998</v>
      </c>
      <c r="X173" s="23">
        <v>38.659999999999997</v>
      </c>
      <c r="Y173" s="24">
        <v>70.709999999999994</v>
      </c>
      <c r="Z173" s="11"/>
      <c r="AA173" s="12" t="s">
        <v>47</v>
      </c>
      <c r="AB173" s="11"/>
      <c r="AC173" s="19"/>
      <c r="AD173" s="163"/>
      <c r="AE173" s="11" t="s">
        <v>396</v>
      </c>
      <c r="AF173" s="72"/>
      <c r="AG173" s="2"/>
    </row>
    <row r="174" spans="1:33" ht="13.5" customHeight="1" x14ac:dyDescent="0.35">
      <c r="A174" s="108" t="s">
        <v>397</v>
      </c>
      <c r="B174" s="30" t="s">
        <v>398</v>
      </c>
      <c r="C174" s="15" t="s">
        <v>382</v>
      </c>
      <c r="D174" s="114" t="s">
        <v>383</v>
      </c>
      <c r="E174" s="141">
        <v>20.83</v>
      </c>
      <c r="F174" s="124">
        <v>-86.87</v>
      </c>
      <c r="G174" s="119" t="s">
        <v>53</v>
      </c>
      <c r="H174" s="111" t="s">
        <v>384</v>
      </c>
      <c r="I174" s="114" t="s">
        <v>399</v>
      </c>
      <c r="J174" s="114"/>
      <c r="K174" s="15" t="s">
        <v>163</v>
      </c>
      <c r="L174" s="15">
        <v>10</v>
      </c>
      <c r="M174" s="31">
        <v>1</v>
      </c>
      <c r="N174" s="22">
        <v>64.7</v>
      </c>
      <c r="O174" s="23">
        <v>99.55</v>
      </c>
      <c r="P174" s="62" t="str">
        <f>HYPERLINK("http://www.ioc-sealevelmonitoring.org/getchart.php?img=chart1&amp;id=cfoflcvd7bj8mqqpsf0l9gm2p65c91578f937a5&amp;","NO DATA")</f>
        <v>NO DATA</v>
      </c>
      <c r="Q174" s="23">
        <v>80.94</v>
      </c>
      <c r="R174" s="23">
        <v>100</v>
      </c>
      <c r="S174" s="23">
        <v>99.92</v>
      </c>
      <c r="T174" s="23">
        <v>80.8</v>
      </c>
      <c r="U174" s="23">
        <v>100</v>
      </c>
      <c r="V174" s="23">
        <v>100</v>
      </c>
      <c r="W174" s="23">
        <v>100</v>
      </c>
      <c r="X174" s="23">
        <v>99.16</v>
      </c>
      <c r="Y174" s="24">
        <v>84.5</v>
      </c>
      <c r="Z174" s="11"/>
      <c r="AA174" s="12" t="s">
        <v>47</v>
      </c>
      <c r="AB174" s="11"/>
      <c r="AC174" s="19"/>
      <c r="AD174" s="163"/>
      <c r="AE174" s="11"/>
      <c r="AF174" s="72"/>
      <c r="AG174" s="2"/>
    </row>
    <row r="175" spans="1:33" ht="13.5" customHeight="1" x14ac:dyDescent="0.35">
      <c r="A175" s="109"/>
      <c r="B175" s="111" t="s">
        <v>400</v>
      </c>
      <c r="C175" s="15" t="s">
        <v>65</v>
      </c>
      <c r="D175" s="117"/>
      <c r="E175" s="117"/>
      <c r="F175" s="125"/>
      <c r="G175" s="123"/>
      <c r="H175" s="112"/>
      <c r="I175" s="117"/>
      <c r="J175" s="117"/>
      <c r="K175" s="114" t="s">
        <v>395</v>
      </c>
      <c r="L175" s="114">
        <v>5</v>
      </c>
      <c r="M175" s="220">
        <v>0.5</v>
      </c>
      <c r="N175" s="22">
        <v>44.2</v>
      </c>
      <c r="O175" s="23">
        <v>42.67</v>
      </c>
      <c r="P175" s="23">
        <v>44.73</v>
      </c>
      <c r="Q175" s="23">
        <v>43.06</v>
      </c>
      <c r="R175" s="23">
        <v>45.2</v>
      </c>
      <c r="S175" s="23">
        <v>47.14</v>
      </c>
      <c r="T175" s="23">
        <v>47.03</v>
      </c>
      <c r="U175" s="23">
        <v>46.11</v>
      </c>
      <c r="V175" s="23">
        <v>47.38</v>
      </c>
      <c r="W175" s="17" t="s">
        <v>46</v>
      </c>
      <c r="X175" s="17" t="s">
        <v>46</v>
      </c>
      <c r="Y175" s="18" t="s">
        <v>46</v>
      </c>
      <c r="Z175" s="11"/>
      <c r="AA175" s="12"/>
      <c r="AB175" s="11"/>
      <c r="AC175" s="19"/>
      <c r="AD175" s="163"/>
      <c r="AE175" s="11"/>
      <c r="AF175" s="72"/>
      <c r="AG175" s="2"/>
    </row>
    <row r="176" spans="1:33" ht="13.5" customHeight="1" x14ac:dyDescent="0.35">
      <c r="A176" s="109"/>
      <c r="B176" s="112"/>
      <c r="C176" s="114" t="s">
        <v>40</v>
      </c>
      <c r="D176" s="117"/>
      <c r="E176" s="117"/>
      <c r="F176" s="125"/>
      <c r="G176" s="123"/>
      <c r="H176" s="112"/>
      <c r="I176" s="117"/>
      <c r="J176" s="117"/>
      <c r="K176" s="117"/>
      <c r="L176" s="117"/>
      <c r="M176" s="125"/>
      <c r="N176" s="211">
        <v>44.2</v>
      </c>
      <c r="O176" s="210">
        <v>42.67</v>
      </c>
      <c r="P176" s="210">
        <v>44.73</v>
      </c>
      <c r="Q176" s="210">
        <v>43.06</v>
      </c>
      <c r="R176" s="210">
        <v>45.2</v>
      </c>
      <c r="S176" s="210">
        <v>47.14</v>
      </c>
      <c r="T176" s="210">
        <v>47.03</v>
      </c>
      <c r="U176" s="210">
        <v>46.11</v>
      </c>
      <c r="V176" s="210">
        <v>47.38</v>
      </c>
      <c r="W176" s="210">
        <v>47.34</v>
      </c>
      <c r="X176" s="210">
        <v>43.95</v>
      </c>
      <c r="Y176" s="214">
        <v>46.95</v>
      </c>
      <c r="Z176" s="11"/>
      <c r="AA176" s="12"/>
      <c r="AB176" s="11"/>
      <c r="AC176" s="19"/>
      <c r="AD176" s="163"/>
      <c r="AE176" s="11"/>
      <c r="AF176" s="72"/>
      <c r="AG176" s="2"/>
    </row>
    <row r="177" spans="1:33" ht="13.5" customHeight="1" x14ac:dyDescent="0.35">
      <c r="A177" s="110"/>
      <c r="B177" s="113"/>
      <c r="C177" s="115"/>
      <c r="D177" s="115"/>
      <c r="E177" s="115"/>
      <c r="F177" s="122"/>
      <c r="G177" s="120"/>
      <c r="H177" s="113"/>
      <c r="I177" s="115"/>
      <c r="J177" s="115"/>
      <c r="K177" s="115"/>
      <c r="L177" s="115"/>
      <c r="M177" s="122"/>
      <c r="N177" s="212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215"/>
      <c r="Z177" s="11"/>
      <c r="AA177" s="12"/>
      <c r="AB177" s="11"/>
      <c r="AC177" s="19"/>
      <c r="AD177" s="163"/>
      <c r="AE177" s="11"/>
      <c r="AF177" s="72"/>
      <c r="AG177" s="2"/>
    </row>
    <row r="178" spans="1:33" ht="13.5" customHeight="1" x14ac:dyDescent="0.35">
      <c r="A178" s="25" t="s">
        <v>401</v>
      </c>
      <c r="B178" s="30" t="s">
        <v>402</v>
      </c>
      <c r="C178" s="15" t="s">
        <v>382</v>
      </c>
      <c r="D178" s="15" t="s">
        <v>383</v>
      </c>
      <c r="E178" s="33">
        <v>20.97</v>
      </c>
      <c r="F178" s="34">
        <v>-97.4</v>
      </c>
      <c r="G178" s="29" t="s">
        <v>53</v>
      </c>
      <c r="H178" s="30" t="s">
        <v>384</v>
      </c>
      <c r="I178" s="15"/>
      <c r="J178" s="15"/>
      <c r="K178" s="15" t="s">
        <v>163</v>
      </c>
      <c r="L178" s="15">
        <v>10</v>
      </c>
      <c r="M178" s="31">
        <v>1</v>
      </c>
      <c r="N178" s="65" t="str">
        <f>HYPERLINK("http://www.ioc-sealevelmonitoring.org/getchart.php?img=chart1&amp;id=cfoflcvd7bj8mqqpsf0l9gm2p65c9157b9bae1d&amp;","NO DATA")</f>
        <v>NO DATA</v>
      </c>
      <c r="O178" s="23">
        <v>38.82</v>
      </c>
      <c r="P178" s="62" t="str">
        <f>HYPERLINK("http://www.ioc-sealevelmonitoring.org/getchart.php?img=chart1&amp;id=cfoflcvd7bj8mqqpsf0l9gm2p65c9157d074bf0&amp;","NO DATA")</f>
        <v>NO DATA</v>
      </c>
      <c r="Q178" s="23">
        <v>79.180000000000007</v>
      </c>
      <c r="R178" s="23">
        <v>98.91</v>
      </c>
      <c r="S178" s="23">
        <v>99.01</v>
      </c>
      <c r="T178" s="23">
        <v>89.79</v>
      </c>
      <c r="U178" s="23">
        <v>99.92</v>
      </c>
      <c r="V178" s="23">
        <v>99.52</v>
      </c>
      <c r="W178" s="23">
        <v>98.98</v>
      </c>
      <c r="X178" s="23">
        <v>92.1</v>
      </c>
      <c r="Y178" s="24">
        <v>83.97</v>
      </c>
      <c r="Z178" s="11"/>
      <c r="AA178" s="12" t="s">
        <v>47</v>
      </c>
      <c r="AB178" s="11"/>
      <c r="AC178" s="19"/>
      <c r="AD178" s="163"/>
      <c r="AE178" s="11"/>
      <c r="AF178" s="72" t="s">
        <v>403</v>
      </c>
      <c r="AG178" s="2"/>
    </row>
    <row r="179" spans="1:33" ht="13.5" customHeight="1" x14ac:dyDescent="0.35">
      <c r="A179" s="108" t="s">
        <v>404</v>
      </c>
      <c r="B179" s="30" t="s">
        <v>405</v>
      </c>
      <c r="C179" s="15" t="s">
        <v>40</v>
      </c>
      <c r="D179" s="114" t="s">
        <v>383</v>
      </c>
      <c r="E179" s="141">
        <v>19.192060999999999</v>
      </c>
      <c r="F179" s="124">
        <v>-96.123553000000001</v>
      </c>
      <c r="G179" s="119" t="s">
        <v>53</v>
      </c>
      <c r="H179" s="111" t="s">
        <v>384</v>
      </c>
      <c r="I179" s="114" t="s">
        <v>406</v>
      </c>
      <c r="J179" s="114">
        <v>212</v>
      </c>
      <c r="K179" s="15" t="s">
        <v>163</v>
      </c>
      <c r="L179" s="15">
        <v>10</v>
      </c>
      <c r="M179" s="31">
        <v>1</v>
      </c>
      <c r="N179" s="22">
        <v>96.54</v>
      </c>
      <c r="O179" s="23">
        <v>96.24</v>
      </c>
      <c r="P179" s="62" t="str">
        <f>HYPERLINK("http://www.ioc-sealevelmonitoring.org/getchart.php?img=chart1&amp;id=cfoflcvd7bj8mqqpsf0l9gm2p65c9157eeaf97e&amp;","NO DATA")</f>
        <v>NO DATA</v>
      </c>
      <c r="Q179" s="23">
        <v>79.89</v>
      </c>
      <c r="R179" s="23">
        <v>97.2</v>
      </c>
      <c r="S179" s="23">
        <v>98.33</v>
      </c>
      <c r="T179" s="23">
        <v>88.72</v>
      </c>
      <c r="U179" s="23">
        <v>98.31</v>
      </c>
      <c r="V179" s="23">
        <v>98.43</v>
      </c>
      <c r="W179" s="23">
        <v>99.22</v>
      </c>
      <c r="X179" s="23">
        <v>98.37</v>
      </c>
      <c r="Y179" s="24">
        <v>84.24</v>
      </c>
      <c r="Z179" s="11"/>
      <c r="AA179" s="12" t="s">
        <v>47</v>
      </c>
      <c r="AB179" s="11"/>
      <c r="AC179" s="19"/>
      <c r="AD179" s="163"/>
      <c r="AE179" s="218" t="s">
        <v>407</v>
      </c>
      <c r="AF179" s="72"/>
      <c r="AG179" s="2"/>
    </row>
    <row r="180" spans="1:33" ht="13.5" customHeight="1" x14ac:dyDescent="0.35">
      <c r="A180" s="110"/>
      <c r="B180" s="30" t="s">
        <v>408</v>
      </c>
      <c r="C180" s="15" t="s">
        <v>382</v>
      </c>
      <c r="D180" s="115"/>
      <c r="E180" s="115"/>
      <c r="F180" s="122"/>
      <c r="G180" s="120"/>
      <c r="H180" s="113"/>
      <c r="I180" s="115"/>
      <c r="J180" s="115"/>
      <c r="K180" s="15" t="s">
        <v>395</v>
      </c>
      <c r="L180" s="15">
        <v>15</v>
      </c>
      <c r="M180" s="31">
        <v>1</v>
      </c>
      <c r="N180" s="22" t="s">
        <v>46</v>
      </c>
      <c r="O180" s="23" t="s">
        <v>46</v>
      </c>
      <c r="P180" s="23" t="s">
        <v>46</v>
      </c>
      <c r="Q180" s="23">
        <v>15.29</v>
      </c>
      <c r="R180" s="23">
        <v>90.9</v>
      </c>
      <c r="S180" s="23">
        <v>96.84</v>
      </c>
      <c r="T180" s="23">
        <v>96.14</v>
      </c>
      <c r="U180" s="23">
        <v>92.54</v>
      </c>
      <c r="V180" s="23">
        <v>94.86</v>
      </c>
      <c r="W180" s="23">
        <v>95.96</v>
      </c>
      <c r="X180" s="23">
        <v>87.79</v>
      </c>
      <c r="Y180" s="24">
        <v>95.13</v>
      </c>
      <c r="Z180" s="11"/>
      <c r="AA180" s="12"/>
      <c r="AB180" s="11"/>
      <c r="AC180" s="19"/>
      <c r="AD180" s="163"/>
      <c r="AE180" s="182"/>
      <c r="AF180" s="72"/>
      <c r="AG180" s="2"/>
    </row>
    <row r="181" spans="1:33" ht="13.5" customHeight="1" x14ac:dyDescent="0.35">
      <c r="A181" s="25" t="s">
        <v>409</v>
      </c>
      <c r="B181" s="20"/>
      <c r="C181" s="32"/>
      <c r="D181" s="32" t="s">
        <v>409</v>
      </c>
      <c r="E181" s="39">
        <v>16.742000000000001</v>
      </c>
      <c r="F181" s="40">
        <v>-62.19</v>
      </c>
      <c r="G181" s="29" t="s">
        <v>193</v>
      </c>
      <c r="H181" s="20"/>
      <c r="I181" s="15"/>
      <c r="J181" s="32"/>
      <c r="K181" s="32"/>
      <c r="L181" s="32"/>
      <c r="M181" s="31"/>
      <c r="N181" s="22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4"/>
      <c r="Z181" s="11"/>
      <c r="AA181" s="12"/>
      <c r="AB181" s="11"/>
      <c r="AC181" s="19"/>
      <c r="AD181" s="163"/>
      <c r="AE181" s="11"/>
      <c r="AF181" s="72"/>
      <c r="AG181" s="2"/>
    </row>
    <row r="182" spans="1:33" ht="13.5" customHeight="1" x14ac:dyDescent="0.35">
      <c r="A182" s="69" t="s">
        <v>410</v>
      </c>
      <c r="B182" s="30" t="s">
        <v>411</v>
      </c>
      <c r="C182" s="15" t="s">
        <v>65</v>
      </c>
      <c r="D182" s="15" t="s">
        <v>412</v>
      </c>
      <c r="E182" s="54">
        <v>12.3272222</v>
      </c>
      <c r="F182" s="55">
        <v>-83.067777800000002</v>
      </c>
      <c r="G182" s="29" t="s">
        <v>53</v>
      </c>
      <c r="H182" s="30" t="s">
        <v>413</v>
      </c>
      <c r="I182" s="15">
        <v>22178120</v>
      </c>
      <c r="J182" s="15"/>
      <c r="K182" s="15" t="s">
        <v>414</v>
      </c>
      <c r="L182" s="15">
        <v>60</v>
      </c>
      <c r="M182" s="31">
        <v>5</v>
      </c>
      <c r="N182" s="22" t="s">
        <v>46</v>
      </c>
      <c r="O182" s="23" t="s">
        <v>46</v>
      </c>
      <c r="P182" s="23" t="s">
        <v>46</v>
      </c>
      <c r="Q182" s="62" t="str">
        <f>HYPERLINK("http://www.ioc-sealevelmonitoring.org/getchart.php?img=chart1&amp;id=cfoflcvd7bj8mqqpsf0l9gm2p65c915850db38b&amp;","303.65")</f>
        <v>303.65</v>
      </c>
      <c r="R182" s="62" t="str">
        <f>HYPERLINK("http://www.ioc-sealevelmonitoring.org/getchart.php?img=chart1&amp;id=cfoflcvd7bj8mqqpsf0l9gm2p65c9158714cd05&amp;","303.65")</f>
        <v>303.65</v>
      </c>
      <c r="S182" s="62" t="str">
        <f>HYPERLINK("http://www.ioc-sealevelmonitoring.org/getchart.php?img=chart1&amp;id=cfoflcvd7bj8mqqpsf0l9gm2p65c91588470c99&amp;","239.13")</f>
        <v>239.13</v>
      </c>
      <c r="T182" s="23">
        <v>89.36</v>
      </c>
      <c r="U182" s="23">
        <v>90.46</v>
      </c>
      <c r="V182" s="23">
        <v>95.83</v>
      </c>
      <c r="W182" s="23">
        <v>94.69</v>
      </c>
      <c r="X182" s="23">
        <v>85.28</v>
      </c>
      <c r="Y182" s="24">
        <v>92.63</v>
      </c>
      <c r="Z182" s="11"/>
      <c r="AA182" s="12"/>
      <c r="AB182" s="11"/>
      <c r="AC182" s="19"/>
      <c r="AD182" s="163"/>
      <c r="AE182" s="11"/>
      <c r="AF182" s="68" t="s">
        <v>415</v>
      </c>
      <c r="AG182" s="2"/>
    </row>
    <row r="183" spans="1:33" ht="13.5" customHeight="1" x14ac:dyDescent="0.35">
      <c r="A183" s="25" t="s">
        <v>416</v>
      </c>
      <c r="B183" s="30"/>
      <c r="C183" s="15"/>
      <c r="D183" s="15" t="s">
        <v>412</v>
      </c>
      <c r="E183" s="63">
        <v>11.891</v>
      </c>
      <c r="F183" s="74">
        <v>-83.856999999999999</v>
      </c>
      <c r="G183" s="29" t="s">
        <v>193</v>
      </c>
      <c r="H183" s="30" t="s">
        <v>417</v>
      </c>
      <c r="I183" s="15"/>
      <c r="J183" s="15"/>
      <c r="K183" s="15"/>
      <c r="L183" s="15"/>
      <c r="M183" s="31"/>
      <c r="N183" s="22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4"/>
      <c r="Z183" s="11"/>
      <c r="AA183" s="12"/>
      <c r="AB183" s="11"/>
      <c r="AC183" s="19"/>
      <c r="AD183" s="163"/>
      <c r="AE183" s="11"/>
      <c r="AF183" s="72"/>
      <c r="AG183" s="2"/>
    </row>
    <row r="184" spans="1:33" ht="13.5" customHeight="1" x14ac:dyDescent="0.35">
      <c r="A184" s="25" t="s">
        <v>418</v>
      </c>
      <c r="B184" s="30"/>
      <c r="C184" s="15"/>
      <c r="D184" s="15" t="s">
        <v>412</v>
      </c>
      <c r="E184" s="63">
        <v>14.02</v>
      </c>
      <c r="F184" s="74">
        <v>-83.38</v>
      </c>
      <c r="G184" s="29" t="s">
        <v>193</v>
      </c>
      <c r="H184" s="30" t="s">
        <v>417</v>
      </c>
      <c r="I184" s="15"/>
      <c r="J184" s="15"/>
      <c r="K184" s="15"/>
      <c r="L184" s="15"/>
      <c r="M184" s="31"/>
      <c r="N184" s="22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4"/>
      <c r="Z184" s="11"/>
      <c r="AA184" s="12"/>
      <c r="AB184" s="11"/>
      <c r="AC184" s="19"/>
      <c r="AD184" s="163"/>
      <c r="AE184" s="11"/>
      <c r="AF184" s="72"/>
      <c r="AG184" s="2"/>
    </row>
    <row r="185" spans="1:33" ht="13.5" customHeight="1" x14ac:dyDescent="0.35">
      <c r="A185" s="108" t="s">
        <v>419</v>
      </c>
      <c r="B185" s="111" t="s">
        <v>420</v>
      </c>
      <c r="C185" s="15" t="s">
        <v>65</v>
      </c>
      <c r="D185" s="114" t="s">
        <v>421</v>
      </c>
      <c r="E185" s="207">
        <v>9.5589399999999998</v>
      </c>
      <c r="F185" s="129">
        <v>-78.967960000000005</v>
      </c>
      <c r="G185" s="119" t="s">
        <v>53</v>
      </c>
      <c r="H185" s="111" t="s">
        <v>422</v>
      </c>
      <c r="I185" s="114" t="s">
        <v>423</v>
      </c>
      <c r="J185" s="114"/>
      <c r="K185" s="114" t="s">
        <v>82</v>
      </c>
      <c r="L185" s="114">
        <v>5</v>
      </c>
      <c r="M185" s="31">
        <v>1</v>
      </c>
      <c r="N185" s="22">
        <v>96.01</v>
      </c>
      <c r="O185" s="23">
        <v>89.17</v>
      </c>
      <c r="P185" s="23">
        <v>42.7</v>
      </c>
      <c r="Q185" s="23">
        <v>93.93</v>
      </c>
      <c r="R185" s="23">
        <v>95.57</v>
      </c>
      <c r="S185" s="23">
        <v>98.37</v>
      </c>
      <c r="T185" s="23">
        <v>98.62</v>
      </c>
      <c r="U185" s="23">
        <v>96.51</v>
      </c>
      <c r="V185" s="23">
        <v>99.27</v>
      </c>
      <c r="W185" s="23">
        <v>98.8</v>
      </c>
      <c r="X185" s="23">
        <v>90.92</v>
      </c>
      <c r="Y185" s="24">
        <v>98.01</v>
      </c>
      <c r="Z185" s="11"/>
      <c r="AA185" s="12" t="s">
        <v>47</v>
      </c>
      <c r="AB185" s="11"/>
      <c r="AC185" s="19"/>
      <c r="AD185" s="163"/>
      <c r="AE185" s="11"/>
      <c r="AF185" s="72"/>
      <c r="AG185" s="2"/>
    </row>
    <row r="186" spans="1:33" ht="13.5" customHeight="1" x14ac:dyDescent="0.35">
      <c r="A186" s="109"/>
      <c r="B186" s="112"/>
      <c r="C186" s="15" t="s">
        <v>40</v>
      </c>
      <c r="D186" s="117"/>
      <c r="E186" s="117"/>
      <c r="F186" s="125"/>
      <c r="G186" s="123"/>
      <c r="H186" s="112"/>
      <c r="I186" s="117"/>
      <c r="J186" s="117"/>
      <c r="K186" s="117"/>
      <c r="L186" s="117"/>
      <c r="M186" s="31">
        <v>1</v>
      </c>
      <c r="N186" s="22">
        <v>96.01</v>
      </c>
      <c r="O186" s="23">
        <v>89.17</v>
      </c>
      <c r="P186" s="23">
        <v>42.71</v>
      </c>
      <c r="Q186" s="23">
        <v>93.93</v>
      </c>
      <c r="R186" s="23">
        <v>95.57</v>
      </c>
      <c r="S186" s="23">
        <v>98.37</v>
      </c>
      <c r="T186" s="23">
        <v>98.62</v>
      </c>
      <c r="U186" s="23">
        <v>96.5</v>
      </c>
      <c r="V186" s="23">
        <v>99.27</v>
      </c>
      <c r="W186" s="23">
        <v>98.8</v>
      </c>
      <c r="X186" s="23">
        <v>90.92</v>
      </c>
      <c r="Y186" s="24">
        <v>98.01</v>
      </c>
      <c r="Z186" s="11"/>
      <c r="AA186" s="12"/>
      <c r="AB186" s="11"/>
      <c r="AC186" s="19"/>
      <c r="AD186" s="163"/>
      <c r="AE186" s="11"/>
      <c r="AF186" s="72"/>
      <c r="AG186" s="2"/>
    </row>
    <row r="187" spans="1:33" ht="13.5" customHeight="1" x14ac:dyDescent="0.35">
      <c r="A187" s="110"/>
      <c r="B187" s="113"/>
      <c r="C187" s="15" t="s">
        <v>155</v>
      </c>
      <c r="D187" s="115"/>
      <c r="E187" s="115"/>
      <c r="F187" s="122"/>
      <c r="G187" s="120"/>
      <c r="H187" s="113"/>
      <c r="I187" s="115"/>
      <c r="J187" s="115"/>
      <c r="K187" s="115"/>
      <c r="L187" s="115"/>
      <c r="M187" s="31">
        <v>5</v>
      </c>
      <c r="N187" s="22">
        <v>96.01</v>
      </c>
      <c r="O187" s="23">
        <v>89.17</v>
      </c>
      <c r="P187" s="23">
        <v>42.66</v>
      </c>
      <c r="Q187" s="23">
        <v>93.92</v>
      </c>
      <c r="R187" s="23">
        <v>95.56</v>
      </c>
      <c r="S187" s="23">
        <v>98.37</v>
      </c>
      <c r="T187" s="23">
        <v>98.62</v>
      </c>
      <c r="U187" s="23">
        <v>96.51</v>
      </c>
      <c r="V187" s="23">
        <v>99.26</v>
      </c>
      <c r="W187" s="23">
        <v>98.8</v>
      </c>
      <c r="X187" s="23">
        <v>90.91</v>
      </c>
      <c r="Y187" s="24">
        <v>98.01</v>
      </c>
      <c r="Z187" s="11"/>
      <c r="AA187" s="12"/>
      <c r="AB187" s="11"/>
      <c r="AC187" s="19"/>
      <c r="AD187" s="163"/>
      <c r="AE187" s="11"/>
      <c r="AF187" s="72"/>
      <c r="AG187" s="2"/>
    </row>
    <row r="188" spans="1:33" ht="13.5" customHeight="1" x14ac:dyDescent="0.35">
      <c r="A188" s="108" t="s">
        <v>424</v>
      </c>
      <c r="B188" s="111" t="s">
        <v>425</v>
      </c>
      <c r="C188" s="15" t="s">
        <v>65</v>
      </c>
      <c r="D188" s="114" t="s">
        <v>421</v>
      </c>
      <c r="E188" s="138">
        <v>9.3509209999999996</v>
      </c>
      <c r="F188" s="139">
        <v>-82.257703000000006</v>
      </c>
      <c r="G188" s="29" t="s">
        <v>53</v>
      </c>
      <c r="H188" s="111" t="s">
        <v>426</v>
      </c>
      <c r="I188" s="114" t="s">
        <v>427</v>
      </c>
      <c r="J188" s="114"/>
      <c r="K188" s="114" t="s">
        <v>428</v>
      </c>
      <c r="L188" s="114">
        <v>5</v>
      </c>
      <c r="M188" s="131">
        <v>1</v>
      </c>
      <c r="N188" s="22">
        <v>78.849999999999994</v>
      </c>
      <c r="O188" s="23">
        <v>76.69</v>
      </c>
      <c r="P188" s="23">
        <v>79.209999999999994</v>
      </c>
      <c r="Q188" s="23">
        <v>76.38</v>
      </c>
      <c r="R188" s="23">
        <v>75.31</v>
      </c>
      <c r="S188" s="23">
        <v>83.36</v>
      </c>
      <c r="T188" s="23">
        <v>83.22</v>
      </c>
      <c r="U188" s="23">
        <v>81.61</v>
      </c>
      <c r="V188" s="23">
        <v>86.78</v>
      </c>
      <c r="W188" s="23">
        <v>84.06</v>
      </c>
      <c r="X188" s="23">
        <v>38.54</v>
      </c>
      <c r="Y188" s="24">
        <v>93.58</v>
      </c>
      <c r="Z188" s="11"/>
      <c r="AA188" s="12" t="s">
        <v>47</v>
      </c>
      <c r="AB188" s="11"/>
      <c r="AC188" s="19"/>
      <c r="AD188" s="163"/>
      <c r="AE188" s="11"/>
      <c r="AF188" s="72"/>
      <c r="AG188" s="2"/>
    </row>
    <row r="189" spans="1:33" ht="13.5" customHeight="1" x14ac:dyDescent="0.35">
      <c r="A189" s="110"/>
      <c r="B189" s="113"/>
      <c r="C189" s="15" t="s">
        <v>40</v>
      </c>
      <c r="D189" s="115"/>
      <c r="E189" s="115"/>
      <c r="F189" s="128"/>
      <c r="G189" s="29"/>
      <c r="H189" s="113"/>
      <c r="I189" s="115"/>
      <c r="J189" s="115"/>
      <c r="K189" s="115"/>
      <c r="L189" s="115"/>
      <c r="M189" s="122"/>
      <c r="N189" s="22">
        <v>78.849999999999994</v>
      </c>
      <c r="O189" s="23">
        <v>76.69</v>
      </c>
      <c r="P189" s="23">
        <v>79.209999999999994</v>
      </c>
      <c r="Q189" s="23">
        <v>76.38</v>
      </c>
      <c r="R189" s="23">
        <v>75.31</v>
      </c>
      <c r="S189" s="23">
        <v>83.36</v>
      </c>
      <c r="T189" s="23">
        <v>83.22</v>
      </c>
      <c r="U189" s="23">
        <v>81.61</v>
      </c>
      <c r="V189" s="23">
        <v>86.74</v>
      </c>
      <c r="W189" s="23">
        <v>84.07</v>
      </c>
      <c r="X189" s="23">
        <v>81.510000000000005</v>
      </c>
      <c r="Y189" s="24">
        <v>93.58</v>
      </c>
      <c r="Z189" s="11"/>
      <c r="AA189" s="12"/>
      <c r="AB189" s="11"/>
      <c r="AC189" s="19"/>
      <c r="AD189" s="163"/>
      <c r="AE189" s="11"/>
      <c r="AF189" s="72"/>
      <c r="AG189" s="2"/>
    </row>
    <row r="190" spans="1:33" ht="13.5" customHeight="1" x14ac:dyDescent="0.35">
      <c r="A190" s="25" t="s">
        <v>429</v>
      </c>
      <c r="B190" s="30"/>
      <c r="C190" s="15"/>
      <c r="D190" s="15" t="s">
        <v>421</v>
      </c>
      <c r="E190" s="33">
        <v>9.4021299999999997</v>
      </c>
      <c r="F190" s="34">
        <v>-79.860929999999996</v>
      </c>
      <c r="G190" s="29" t="s">
        <v>87</v>
      </c>
      <c r="H190" s="30" t="s">
        <v>430</v>
      </c>
      <c r="I190" s="15" t="s">
        <v>431</v>
      </c>
      <c r="J190" s="15"/>
      <c r="K190" s="15"/>
      <c r="L190" s="15"/>
      <c r="M190" s="31"/>
      <c r="N190" s="22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4"/>
      <c r="Z190" s="11"/>
      <c r="AA190" s="12"/>
      <c r="AB190" s="11"/>
      <c r="AC190" s="19"/>
      <c r="AD190" s="163"/>
      <c r="AE190" s="11"/>
      <c r="AF190" s="72"/>
      <c r="AG190" s="2"/>
    </row>
    <row r="191" spans="1:33" ht="13.5" customHeight="1" x14ac:dyDescent="0.35">
      <c r="A191" s="25" t="s">
        <v>432</v>
      </c>
      <c r="B191" s="20"/>
      <c r="C191" s="32"/>
      <c r="D191" s="32" t="s">
        <v>421</v>
      </c>
      <c r="E191" s="54">
        <v>9.3666599999999995</v>
      </c>
      <c r="F191" s="55">
        <v>-79.883330000000001</v>
      </c>
      <c r="G191" s="29" t="s">
        <v>87</v>
      </c>
      <c r="H191" s="20"/>
      <c r="I191" s="15"/>
      <c r="J191" s="32">
        <v>208</v>
      </c>
      <c r="K191" s="32"/>
      <c r="L191" s="32"/>
      <c r="M191" s="44"/>
      <c r="N191" s="22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4"/>
      <c r="Z191" s="11"/>
      <c r="AA191" s="12"/>
      <c r="AB191" s="11"/>
      <c r="AC191" s="19"/>
      <c r="AD191" s="163"/>
      <c r="AE191" s="11">
        <v>93</v>
      </c>
      <c r="AF191" s="72"/>
      <c r="AG191" s="2"/>
    </row>
    <row r="192" spans="1:33" ht="13.5" customHeight="1" x14ac:dyDescent="0.35">
      <c r="A192" s="25" t="s">
        <v>433</v>
      </c>
      <c r="B192" s="30" t="s">
        <v>434</v>
      </c>
      <c r="C192" s="15" t="s">
        <v>51</v>
      </c>
      <c r="D192" s="15" t="s">
        <v>435</v>
      </c>
      <c r="E192" s="27">
        <v>18.45664</v>
      </c>
      <c r="F192" s="28">
        <v>-67.164580000000001</v>
      </c>
      <c r="G192" s="29" t="s">
        <v>61</v>
      </c>
      <c r="H192" s="30" t="s">
        <v>436</v>
      </c>
      <c r="I192" s="75" t="s">
        <v>437</v>
      </c>
      <c r="J192" s="75"/>
      <c r="K192" s="15" t="s">
        <v>58</v>
      </c>
      <c r="L192" s="15">
        <v>6</v>
      </c>
      <c r="M192" s="31">
        <v>1</v>
      </c>
      <c r="N192" s="16" t="s">
        <v>46</v>
      </c>
      <c r="O192" s="17" t="s">
        <v>46</v>
      </c>
      <c r="P192" s="17" t="s">
        <v>46</v>
      </c>
      <c r="Q192" s="17" t="s">
        <v>46</v>
      </c>
      <c r="R192" s="17" t="s">
        <v>46</v>
      </c>
      <c r="S192" s="17" t="s">
        <v>46</v>
      </c>
      <c r="T192" s="17" t="s">
        <v>46</v>
      </c>
      <c r="U192" s="17" t="s">
        <v>46</v>
      </c>
      <c r="V192" s="17" t="s">
        <v>46</v>
      </c>
      <c r="W192" s="17" t="s">
        <v>46</v>
      </c>
      <c r="X192" s="17" t="s">
        <v>46</v>
      </c>
      <c r="Y192" s="18" t="s">
        <v>46</v>
      </c>
      <c r="Z192" s="11"/>
      <c r="AA192" s="12" t="s">
        <v>47</v>
      </c>
      <c r="AB192" s="11"/>
      <c r="AC192" s="19" t="s">
        <v>47</v>
      </c>
      <c r="AD192" s="163"/>
      <c r="AE192" s="11"/>
      <c r="AF192" s="72"/>
      <c r="AG192" s="76"/>
    </row>
    <row r="193" spans="1:33" ht="13.5" customHeight="1" x14ac:dyDescent="0.35">
      <c r="A193" s="108" t="s">
        <v>438</v>
      </c>
      <c r="B193" s="30" t="s">
        <v>439</v>
      </c>
      <c r="C193" s="15" t="s">
        <v>440</v>
      </c>
      <c r="D193" s="114" t="s">
        <v>435</v>
      </c>
      <c r="E193" s="118">
        <v>18.480530000000002</v>
      </c>
      <c r="F193" s="121">
        <v>-66.702359999999999</v>
      </c>
      <c r="G193" s="119" t="s">
        <v>53</v>
      </c>
      <c r="H193" s="111" t="s">
        <v>441</v>
      </c>
      <c r="I193" s="114" t="s">
        <v>442</v>
      </c>
      <c r="J193" s="205"/>
      <c r="K193" s="15" t="s">
        <v>56</v>
      </c>
      <c r="L193" s="114">
        <v>6</v>
      </c>
      <c r="M193" s="131">
        <v>1</v>
      </c>
      <c r="N193" s="22">
        <v>16.3</v>
      </c>
      <c r="O193" s="23">
        <v>16.66</v>
      </c>
      <c r="P193" s="23">
        <v>16.63</v>
      </c>
      <c r="Q193" s="23">
        <v>16.66</v>
      </c>
      <c r="R193" s="23">
        <v>16.63</v>
      </c>
      <c r="S193" s="23">
        <v>16.489999999999998</v>
      </c>
      <c r="T193" s="23">
        <v>16.25</v>
      </c>
      <c r="U193" s="23">
        <v>16.23</v>
      </c>
      <c r="V193" s="23">
        <v>16.649999999999999</v>
      </c>
      <c r="W193" s="23">
        <v>16.66</v>
      </c>
      <c r="X193" s="23">
        <v>16.66</v>
      </c>
      <c r="Y193" s="24">
        <v>16.53</v>
      </c>
      <c r="Z193" s="11"/>
      <c r="AA193" s="12"/>
      <c r="AB193" s="11"/>
      <c r="AC193" s="196">
        <v>2</v>
      </c>
      <c r="AD193" s="163"/>
      <c r="AE193" s="11"/>
      <c r="AF193" s="35"/>
      <c r="AG193" s="76"/>
    </row>
    <row r="194" spans="1:33" ht="13.5" customHeight="1" x14ac:dyDescent="0.35">
      <c r="A194" s="110"/>
      <c r="B194" s="30" t="s">
        <v>443</v>
      </c>
      <c r="C194" s="15" t="s">
        <v>51</v>
      </c>
      <c r="D194" s="115"/>
      <c r="E194" s="115"/>
      <c r="F194" s="122"/>
      <c r="G194" s="120"/>
      <c r="H194" s="113"/>
      <c r="I194" s="115"/>
      <c r="J194" s="115"/>
      <c r="K194" s="15" t="s">
        <v>58</v>
      </c>
      <c r="L194" s="115"/>
      <c r="M194" s="122"/>
      <c r="N194" s="65" t="str">
        <f>HYPERLINK("http://www.ioc-sealevelmonitoring.org/getchart.php?img=chart1&amp;id=cfoflcvd7bj8mqqpsf0l9gm2p65c9158b347b7d&amp;","NO DATA")</f>
        <v>NO DATA</v>
      </c>
      <c r="O194" s="23">
        <v>82.37</v>
      </c>
      <c r="P194" s="23">
        <v>88.78</v>
      </c>
      <c r="Q194" s="23">
        <v>85.38</v>
      </c>
      <c r="R194" s="23">
        <v>89.95</v>
      </c>
      <c r="S194" s="23">
        <v>94.52</v>
      </c>
      <c r="T194" s="23">
        <v>94.77</v>
      </c>
      <c r="U194" s="23">
        <v>92.56</v>
      </c>
      <c r="V194" s="23">
        <v>95.16</v>
      </c>
      <c r="W194" s="23">
        <v>88.25</v>
      </c>
      <c r="X194" s="23">
        <v>87.92</v>
      </c>
      <c r="Y194" s="24">
        <v>94.3</v>
      </c>
      <c r="Z194" s="11"/>
      <c r="AA194" s="12"/>
      <c r="AB194" s="11"/>
      <c r="AC194" s="163"/>
      <c r="AD194" s="163"/>
      <c r="AE194" s="11"/>
      <c r="AF194" s="35"/>
      <c r="AG194" s="2"/>
    </row>
    <row r="195" spans="1:33" ht="13.5" customHeight="1" x14ac:dyDescent="0.35">
      <c r="A195" s="108" t="s">
        <v>444</v>
      </c>
      <c r="B195" s="73" t="s">
        <v>445</v>
      </c>
      <c r="C195" s="15" t="s">
        <v>51</v>
      </c>
      <c r="D195" s="114" t="s">
        <v>435</v>
      </c>
      <c r="E195" s="130">
        <v>18.300799999999999</v>
      </c>
      <c r="F195" s="127">
        <v>-65.302800000000005</v>
      </c>
      <c r="G195" s="119" t="s">
        <v>53</v>
      </c>
      <c r="H195" s="111" t="s">
        <v>54</v>
      </c>
      <c r="I195" s="114" t="s">
        <v>446</v>
      </c>
      <c r="J195" s="114"/>
      <c r="K195" s="15" t="s">
        <v>56</v>
      </c>
      <c r="L195" s="134">
        <v>6</v>
      </c>
      <c r="M195" s="203">
        <v>6</v>
      </c>
      <c r="N195" s="16">
        <v>99.92</v>
      </c>
      <c r="O195" s="17">
        <v>99.85</v>
      </c>
      <c r="P195" s="17">
        <v>98.86</v>
      </c>
      <c r="Q195" s="17">
        <v>99.86</v>
      </c>
      <c r="R195" s="17">
        <v>99.69</v>
      </c>
      <c r="S195" s="17">
        <v>98.9</v>
      </c>
      <c r="T195" s="17">
        <v>97.42</v>
      </c>
      <c r="U195" s="17">
        <v>97.35</v>
      </c>
      <c r="V195" s="17">
        <v>99.83</v>
      </c>
      <c r="W195" s="17">
        <v>99.88</v>
      </c>
      <c r="X195" s="17">
        <v>99.85</v>
      </c>
      <c r="Y195" s="18">
        <v>99.81</v>
      </c>
      <c r="Z195" s="11"/>
      <c r="AA195" s="12" t="s">
        <v>47</v>
      </c>
      <c r="AB195" s="11"/>
      <c r="AC195" s="196">
        <v>2</v>
      </c>
      <c r="AD195" s="163"/>
      <c r="AE195" s="11"/>
      <c r="AF195" s="72"/>
      <c r="AG195" s="2"/>
    </row>
    <row r="196" spans="1:33" ht="13.5" customHeight="1" x14ac:dyDescent="0.35">
      <c r="A196" s="110"/>
      <c r="B196" s="73" t="s">
        <v>447</v>
      </c>
      <c r="C196" s="15" t="s">
        <v>51</v>
      </c>
      <c r="D196" s="115"/>
      <c r="E196" s="115"/>
      <c r="F196" s="128"/>
      <c r="G196" s="120"/>
      <c r="H196" s="113"/>
      <c r="I196" s="115"/>
      <c r="J196" s="115"/>
      <c r="K196" s="21" t="s">
        <v>58</v>
      </c>
      <c r="L196" s="115"/>
      <c r="M196" s="122"/>
      <c r="N196" s="16" t="s">
        <v>46</v>
      </c>
      <c r="O196" s="17">
        <v>68.08</v>
      </c>
      <c r="P196" s="17">
        <v>72.45</v>
      </c>
      <c r="Q196" s="17">
        <v>70.03</v>
      </c>
      <c r="R196" s="17" t="s">
        <v>46</v>
      </c>
      <c r="S196" s="17">
        <v>73.22</v>
      </c>
      <c r="T196" s="17">
        <v>77.91</v>
      </c>
      <c r="U196" s="17">
        <v>76.36</v>
      </c>
      <c r="V196" s="17">
        <v>78.319999999999993</v>
      </c>
      <c r="W196" s="17">
        <v>73.42</v>
      </c>
      <c r="X196" s="17">
        <v>73.22</v>
      </c>
      <c r="Y196" s="18">
        <v>78.209999999999994</v>
      </c>
      <c r="Z196" s="11"/>
      <c r="AA196" s="12"/>
      <c r="AB196" s="11"/>
      <c r="AC196" s="163"/>
      <c r="AD196" s="163"/>
      <c r="AE196" s="11"/>
      <c r="AF196" s="72"/>
      <c r="AG196" s="2"/>
    </row>
    <row r="197" spans="1:33" ht="13.5" customHeight="1" x14ac:dyDescent="0.35">
      <c r="A197" s="25" t="s">
        <v>448</v>
      </c>
      <c r="B197" s="30" t="s">
        <v>449</v>
      </c>
      <c r="C197" s="15" t="s">
        <v>51</v>
      </c>
      <c r="D197" s="15" t="s">
        <v>435</v>
      </c>
      <c r="E197" s="39">
        <v>18.333600000000001</v>
      </c>
      <c r="F197" s="40">
        <v>-65.631100000000004</v>
      </c>
      <c r="G197" s="29" t="s">
        <v>61</v>
      </c>
      <c r="H197" s="30" t="s">
        <v>441</v>
      </c>
      <c r="I197" s="15" t="s">
        <v>450</v>
      </c>
      <c r="J197" s="15"/>
      <c r="K197" s="21" t="s">
        <v>58</v>
      </c>
      <c r="L197" s="21">
        <v>6</v>
      </c>
      <c r="M197" s="46">
        <v>1</v>
      </c>
      <c r="N197" s="16" t="s">
        <v>46</v>
      </c>
      <c r="O197" s="17" t="s">
        <v>46</v>
      </c>
      <c r="P197" s="17" t="s">
        <v>46</v>
      </c>
      <c r="Q197" s="17" t="s">
        <v>46</v>
      </c>
      <c r="R197" s="17" t="s">
        <v>46</v>
      </c>
      <c r="S197" s="17" t="s">
        <v>46</v>
      </c>
      <c r="T197" s="17" t="s">
        <v>46</v>
      </c>
      <c r="U197" s="17" t="s">
        <v>46</v>
      </c>
      <c r="V197" s="17" t="s">
        <v>46</v>
      </c>
      <c r="W197" s="17" t="s">
        <v>46</v>
      </c>
      <c r="X197" s="17" t="s">
        <v>46</v>
      </c>
      <c r="Y197" s="18" t="s">
        <v>46</v>
      </c>
      <c r="Z197" s="11"/>
      <c r="AA197" s="12" t="s">
        <v>47</v>
      </c>
      <c r="AB197" s="11"/>
      <c r="AC197" s="19" t="s">
        <v>47</v>
      </c>
      <c r="AD197" s="163"/>
      <c r="AE197" s="11"/>
      <c r="AF197" s="103" t="s">
        <v>579</v>
      </c>
      <c r="AG197" s="2"/>
    </row>
    <row r="198" spans="1:33" ht="13.5" customHeight="1" x14ac:dyDescent="0.35">
      <c r="A198" s="25" t="s">
        <v>451</v>
      </c>
      <c r="B198" s="30" t="s">
        <v>452</v>
      </c>
      <c r="C198" s="15" t="s">
        <v>51</v>
      </c>
      <c r="D198" s="15" t="s">
        <v>435</v>
      </c>
      <c r="E198" s="27">
        <v>18.152529999999999</v>
      </c>
      <c r="F198" s="28">
        <v>-65.443799999999996</v>
      </c>
      <c r="G198" s="29" t="s">
        <v>53</v>
      </c>
      <c r="H198" s="30" t="s">
        <v>441</v>
      </c>
      <c r="I198" s="15" t="s">
        <v>453</v>
      </c>
      <c r="J198" s="15"/>
      <c r="K198" s="21" t="s">
        <v>58</v>
      </c>
      <c r="L198" s="21">
        <v>6</v>
      </c>
      <c r="M198" s="46">
        <v>1</v>
      </c>
      <c r="N198" s="22" t="s">
        <v>46</v>
      </c>
      <c r="O198" s="23" t="s">
        <v>46</v>
      </c>
      <c r="P198" s="23">
        <v>48.92</v>
      </c>
      <c r="Q198" s="23">
        <v>85.65</v>
      </c>
      <c r="R198" s="23">
        <v>90.53</v>
      </c>
      <c r="S198" s="23">
        <v>94.69</v>
      </c>
      <c r="T198" s="23">
        <v>94.5</v>
      </c>
      <c r="U198" s="23">
        <v>92.35</v>
      </c>
      <c r="V198" s="23">
        <v>95.02</v>
      </c>
      <c r="W198" s="23">
        <v>88.13</v>
      </c>
      <c r="X198" s="23">
        <v>88.04</v>
      </c>
      <c r="Y198" s="24">
        <v>94.4</v>
      </c>
      <c r="Z198" s="11"/>
      <c r="AA198" s="12" t="s">
        <v>47</v>
      </c>
      <c r="AB198" s="11"/>
      <c r="AC198" s="19">
        <v>2</v>
      </c>
      <c r="AD198" s="163"/>
      <c r="AE198" s="11"/>
      <c r="AF198" s="103" t="s">
        <v>580</v>
      </c>
      <c r="AG198" s="2"/>
    </row>
    <row r="199" spans="1:33" ht="13.5" customHeight="1" x14ac:dyDescent="0.35">
      <c r="A199" s="108" t="s">
        <v>454</v>
      </c>
      <c r="B199" s="30" t="s">
        <v>455</v>
      </c>
      <c r="C199" s="114" t="s">
        <v>51</v>
      </c>
      <c r="D199" s="114" t="s">
        <v>435</v>
      </c>
      <c r="E199" s="118">
        <v>18.093859999999999</v>
      </c>
      <c r="F199" s="121">
        <v>-65.471360000000004</v>
      </c>
      <c r="G199" s="119" t="s">
        <v>53</v>
      </c>
      <c r="H199" s="111" t="s">
        <v>54</v>
      </c>
      <c r="I199" s="114" t="s">
        <v>456</v>
      </c>
      <c r="J199" s="114"/>
      <c r="K199" s="21" t="s">
        <v>56</v>
      </c>
      <c r="L199" s="134">
        <v>6</v>
      </c>
      <c r="M199" s="203">
        <v>1</v>
      </c>
      <c r="N199" s="22" t="s">
        <v>46</v>
      </c>
      <c r="O199" s="23" t="s">
        <v>46</v>
      </c>
      <c r="P199" s="23" t="s">
        <v>46</v>
      </c>
      <c r="Q199" s="23" t="s">
        <v>46</v>
      </c>
      <c r="R199" s="23" t="s">
        <v>46</v>
      </c>
      <c r="S199" s="23">
        <v>14.22</v>
      </c>
      <c r="T199" s="23">
        <v>98.89</v>
      </c>
      <c r="U199" s="23">
        <v>77.349999999999994</v>
      </c>
      <c r="V199" s="23" t="s">
        <v>46</v>
      </c>
      <c r="W199" s="23">
        <v>17.3</v>
      </c>
      <c r="X199" s="23">
        <v>99.62</v>
      </c>
      <c r="Y199" s="24">
        <v>97.62</v>
      </c>
      <c r="Z199" s="11"/>
      <c r="AA199" s="12" t="s">
        <v>47</v>
      </c>
      <c r="AB199" s="11"/>
      <c r="AC199" s="196">
        <v>2</v>
      </c>
      <c r="AD199" s="163"/>
      <c r="AE199" s="11"/>
      <c r="AF199" s="226" t="s">
        <v>580</v>
      </c>
      <c r="AG199" s="2"/>
    </row>
    <row r="200" spans="1:33" ht="13.5" customHeight="1" x14ac:dyDescent="0.35">
      <c r="A200" s="110"/>
      <c r="B200" s="30" t="s">
        <v>457</v>
      </c>
      <c r="C200" s="115"/>
      <c r="D200" s="115"/>
      <c r="E200" s="115"/>
      <c r="F200" s="122"/>
      <c r="G200" s="228"/>
      <c r="H200" s="113"/>
      <c r="I200" s="115"/>
      <c r="J200" s="115"/>
      <c r="K200" s="21" t="s">
        <v>58</v>
      </c>
      <c r="L200" s="115"/>
      <c r="M200" s="122"/>
      <c r="N200" s="22" t="s">
        <v>46</v>
      </c>
      <c r="O200" s="23" t="s">
        <v>46</v>
      </c>
      <c r="P200" s="23" t="s">
        <v>46</v>
      </c>
      <c r="Q200" s="23" t="s">
        <v>46</v>
      </c>
      <c r="R200" s="23">
        <v>9.73</v>
      </c>
      <c r="S200" s="23">
        <v>18.77</v>
      </c>
      <c r="T200" s="23">
        <v>79.02</v>
      </c>
      <c r="U200" s="23" t="s">
        <v>46</v>
      </c>
      <c r="V200" s="23">
        <v>79.459999999999994</v>
      </c>
      <c r="W200" s="23">
        <v>73.55</v>
      </c>
      <c r="X200" s="23">
        <v>73.56</v>
      </c>
      <c r="Y200" s="24">
        <v>78.680000000000007</v>
      </c>
      <c r="Z200" s="11"/>
      <c r="AA200" s="12"/>
      <c r="AB200" s="11"/>
      <c r="AC200" s="163"/>
      <c r="AD200" s="163"/>
      <c r="AE200" s="11"/>
      <c r="AF200" s="227"/>
      <c r="AG200" s="2"/>
    </row>
    <row r="201" spans="1:33" ht="13.5" customHeight="1" x14ac:dyDescent="0.35">
      <c r="A201" s="108" t="s">
        <v>458</v>
      </c>
      <c r="B201" s="30" t="s">
        <v>459</v>
      </c>
      <c r="C201" s="114" t="s">
        <v>51</v>
      </c>
      <c r="D201" s="114" t="s">
        <v>435</v>
      </c>
      <c r="E201" s="118">
        <v>17.970079999999999</v>
      </c>
      <c r="F201" s="121">
        <v>-67.046419999999998</v>
      </c>
      <c r="G201" s="119" t="s">
        <v>53</v>
      </c>
      <c r="H201" s="111" t="s">
        <v>54</v>
      </c>
      <c r="I201" s="209" t="s">
        <v>460</v>
      </c>
      <c r="J201" s="209"/>
      <c r="K201" s="21" t="s">
        <v>56</v>
      </c>
      <c r="L201" s="134">
        <v>6</v>
      </c>
      <c r="M201" s="203">
        <v>1</v>
      </c>
      <c r="N201" s="22">
        <v>17.420000000000002</v>
      </c>
      <c r="O201" s="23">
        <v>10.210000000000001</v>
      </c>
      <c r="P201" s="23">
        <v>50.82</v>
      </c>
      <c r="Q201" s="23">
        <v>99.88</v>
      </c>
      <c r="R201" s="23">
        <v>99.58</v>
      </c>
      <c r="S201" s="23">
        <v>98.5</v>
      </c>
      <c r="T201" s="23">
        <v>97.04</v>
      </c>
      <c r="U201" s="23">
        <v>96</v>
      </c>
      <c r="V201" s="23">
        <v>98.11</v>
      </c>
      <c r="W201" s="23">
        <v>99.52</v>
      </c>
      <c r="X201" s="23">
        <v>99.63</v>
      </c>
      <c r="Y201" s="24">
        <v>97.2</v>
      </c>
      <c r="Z201" s="11"/>
      <c r="AA201" s="12" t="s">
        <v>47</v>
      </c>
      <c r="AB201" s="11"/>
      <c r="AC201" s="196">
        <v>2</v>
      </c>
      <c r="AD201" s="163"/>
      <c r="AE201" s="11"/>
      <c r="AF201" s="72"/>
      <c r="AG201" s="2"/>
    </row>
    <row r="202" spans="1:33" ht="13.5" customHeight="1" x14ac:dyDescent="0.35">
      <c r="A202" s="110"/>
      <c r="B202" s="30" t="s">
        <v>461</v>
      </c>
      <c r="C202" s="115"/>
      <c r="D202" s="115"/>
      <c r="E202" s="115"/>
      <c r="F202" s="122"/>
      <c r="G202" s="228"/>
      <c r="H202" s="113"/>
      <c r="I202" s="115"/>
      <c r="J202" s="115"/>
      <c r="K202" s="21" t="s">
        <v>58</v>
      </c>
      <c r="L202" s="115"/>
      <c r="M202" s="122"/>
      <c r="N202" s="65" t="str">
        <f>HYPERLINK("http://www.ioc-sealevelmonitoring.org/getchart.php?img=chart1&amp;id=cfoflcvd7bj8mqqpsf0l9gm2p65c9158fa540fb&amp;","NO DATA")</f>
        <v>NO DATA</v>
      </c>
      <c r="O202" s="23">
        <v>7.4</v>
      </c>
      <c r="P202" s="23">
        <v>37.130000000000003</v>
      </c>
      <c r="Q202" s="23">
        <v>71.7</v>
      </c>
      <c r="R202" s="23">
        <v>75.650000000000006</v>
      </c>
      <c r="S202" s="23">
        <v>78.87</v>
      </c>
      <c r="T202" s="23">
        <v>79.069999999999993</v>
      </c>
      <c r="U202" s="23">
        <v>77.239999999999995</v>
      </c>
      <c r="V202" s="23">
        <v>79.25</v>
      </c>
      <c r="W202" s="23">
        <v>73.38</v>
      </c>
      <c r="X202" s="23">
        <v>73.42</v>
      </c>
      <c r="Y202" s="24">
        <v>78.150000000000006</v>
      </c>
      <c r="Z202" s="11"/>
      <c r="AA202" s="12"/>
      <c r="AB202" s="11"/>
      <c r="AC202" s="163"/>
      <c r="AD202" s="163"/>
      <c r="AE202" s="11"/>
      <c r="AF202" s="72"/>
      <c r="AG202" s="2"/>
    </row>
    <row r="203" spans="1:33" ht="13.5" customHeight="1" x14ac:dyDescent="0.35">
      <c r="A203" s="25" t="s">
        <v>462</v>
      </c>
      <c r="B203" s="30" t="s">
        <v>463</v>
      </c>
      <c r="C203" s="15" t="s">
        <v>51</v>
      </c>
      <c r="D203" s="15" t="s">
        <v>435</v>
      </c>
      <c r="E203" s="27">
        <v>18.217600000000001</v>
      </c>
      <c r="F203" s="28">
        <v>-67.158900000000003</v>
      </c>
      <c r="G203" s="29" t="s">
        <v>53</v>
      </c>
      <c r="H203" s="30" t="s">
        <v>441</v>
      </c>
      <c r="I203" s="15" t="s">
        <v>464</v>
      </c>
      <c r="J203" s="15"/>
      <c r="K203" s="21" t="s">
        <v>58</v>
      </c>
      <c r="L203" s="21">
        <v>6</v>
      </c>
      <c r="M203" s="46">
        <v>1</v>
      </c>
      <c r="N203" s="22" t="s">
        <v>46</v>
      </c>
      <c r="O203" s="23" t="s">
        <v>46</v>
      </c>
      <c r="P203" s="23" t="s">
        <v>46</v>
      </c>
      <c r="Q203" s="23" t="s">
        <v>46</v>
      </c>
      <c r="R203" s="62" t="str">
        <f>HYPERLINK("http://www.ioc-sealevelmonitoring.org/getchart.php?img=chart1&amp;id=cfoflcvd7bj8mqqpsf0l9gm2p65c91592be7edb&amp;","NO DATA")</f>
        <v>NO DATA</v>
      </c>
      <c r="S203" s="23">
        <v>59.28</v>
      </c>
      <c r="T203" s="23">
        <v>94.55</v>
      </c>
      <c r="U203" s="23">
        <v>92.69</v>
      </c>
      <c r="V203" s="23">
        <v>94.6</v>
      </c>
      <c r="W203" s="23">
        <v>88.31</v>
      </c>
      <c r="X203" s="23">
        <v>88.34</v>
      </c>
      <c r="Y203" s="24">
        <v>94.02</v>
      </c>
      <c r="Z203" s="11"/>
      <c r="AA203" s="12" t="s">
        <v>47</v>
      </c>
      <c r="AB203" s="11"/>
      <c r="AC203" s="19">
        <v>2</v>
      </c>
      <c r="AD203" s="163"/>
      <c r="AE203" s="11"/>
      <c r="AF203" s="103" t="s">
        <v>581</v>
      </c>
      <c r="AG203" s="2"/>
    </row>
    <row r="204" spans="1:33" ht="13.5" customHeight="1" x14ac:dyDescent="0.35">
      <c r="A204" s="108" t="s">
        <v>465</v>
      </c>
      <c r="B204" s="30" t="s">
        <v>466</v>
      </c>
      <c r="C204" s="114" t="s">
        <v>51</v>
      </c>
      <c r="D204" s="114" t="s">
        <v>435</v>
      </c>
      <c r="E204" s="118">
        <v>18.089919999999999</v>
      </c>
      <c r="F204" s="121">
        <v>-67.938500000000005</v>
      </c>
      <c r="G204" s="29" t="s">
        <v>53</v>
      </c>
      <c r="H204" s="111" t="s">
        <v>54</v>
      </c>
      <c r="I204" s="114" t="s">
        <v>467</v>
      </c>
      <c r="J204" s="114"/>
      <c r="K204" s="21" t="s">
        <v>56</v>
      </c>
      <c r="L204" s="134">
        <v>6</v>
      </c>
      <c r="M204" s="203">
        <v>1</v>
      </c>
      <c r="N204" s="22">
        <v>99.96</v>
      </c>
      <c r="O204" s="23">
        <v>99.95</v>
      </c>
      <c r="P204" s="23">
        <v>58.32</v>
      </c>
      <c r="Q204" s="23">
        <v>99.91</v>
      </c>
      <c r="R204" s="23">
        <v>99.69</v>
      </c>
      <c r="S204" s="23">
        <v>96.63</v>
      </c>
      <c r="T204" s="23">
        <v>97.09</v>
      </c>
      <c r="U204" s="23">
        <v>96.03</v>
      </c>
      <c r="V204" s="23">
        <v>98.09</v>
      </c>
      <c r="W204" s="23">
        <v>99.22</v>
      </c>
      <c r="X204" s="23">
        <v>99.2</v>
      </c>
      <c r="Y204" s="24">
        <v>97.26</v>
      </c>
      <c r="Z204" s="11"/>
      <c r="AA204" s="12" t="s">
        <v>47</v>
      </c>
      <c r="AB204" s="11"/>
      <c r="AC204" s="196">
        <v>2</v>
      </c>
      <c r="AD204" s="163"/>
      <c r="AE204" s="11"/>
      <c r="AF204" s="72"/>
      <c r="AG204" s="2"/>
    </row>
    <row r="205" spans="1:33" ht="13.5" customHeight="1" x14ac:dyDescent="0.35">
      <c r="A205" s="110"/>
      <c r="B205" s="30" t="s">
        <v>468</v>
      </c>
      <c r="C205" s="115"/>
      <c r="D205" s="115"/>
      <c r="E205" s="115"/>
      <c r="F205" s="122"/>
      <c r="G205" s="29"/>
      <c r="H205" s="113"/>
      <c r="I205" s="115"/>
      <c r="J205" s="115"/>
      <c r="K205" s="21" t="s">
        <v>58</v>
      </c>
      <c r="L205" s="115"/>
      <c r="M205" s="122"/>
      <c r="N205" s="65" t="str">
        <f>HYPERLINK("http://www.ioc-sealevelmonitoring.org/getchart.php?img=chart1&amp;id=cfoflcvd7bj8mqqpsf0l9gm2p65c915952b234b&amp;","NO DATA")</f>
        <v>NO DATA</v>
      </c>
      <c r="O205" s="23">
        <v>82.05</v>
      </c>
      <c r="P205" s="23">
        <v>51.35</v>
      </c>
      <c r="Q205" s="23">
        <v>85.28</v>
      </c>
      <c r="R205" s="23">
        <v>90.16</v>
      </c>
      <c r="S205" s="23">
        <v>94.9</v>
      </c>
      <c r="T205" s="23">
        <v>94.79</v>
      </c>
      <c r="U205" s="23">
        <v>93.02</v>
      </c>
      <c r="V205" s="23">
        <v>94.94</v>
      </c>
      <c r="W205" s="23">
        <v>88.65</v>
      </c>
      <c r="X205" s="23">
        <v>88.14</v>
      </c>
      <c r="Y205" s="24">
        <v>94.06</v>
      </c>
      <c r="Z205" s="11"/>
      <c r="AA205" s="12"/>
      <c r="AB205" s="11"/>
      <c r="AC205" s="163"/>
      <c r="AD205" s="163"/>
      <c r="AE205" s="11"/>
      <c r="AF205" s="72"/>
      <c r="AG205" s="2"/>
    </row>
    <row r="206" spans="1:33" ht="13.5" customHeight="1" x14ac:dyDescent="0.35">
      <c r="A206" s="108" t="s">
        <v>469</v>
      </c>
      <c r="B206" s="30" t="s">
        <v>470</v>
      </c>
      <c r="C206" s="15" t="s">
        <v>471</v>
      </c>
      <c r="D206" s="114" t="s">
        <v>435</v>
      </c>
      <c r="E206" s="118">
        <v>18.458939999999998</v>
      </c>
      <c r="F206" s="121">
        <v>-66.116420000000005</v>
      </c>
      <c r="G206" s="29" t="s">
        <v>53</v>
      </c>
      <c r="H206" s="111" t="s">
        <v>54</v>
      </c>
      <c r="I206" s="114" t="s">
        <v>472</v>
      </c>
      <c r="J206" s="114">
        <v>206</v>
      </c>
      <c r="K206" s="21" t="s">
        <v>56</v>
      </c>
      <c r="L206" s="134">
        <v>6</v>
      </c>
      <c r="M206" s="203">
        <v>1</v>
      </c>
      <c r="N206" s="22">
        <v>99.89</v>
      </c>
      <c r="O206" s="23">
        <v>99.86</v>
      </c>
      <c r="P206" s="23">
        <v>97.69</v>
      </c>
      <c r="Q206" s="23">
        <v>99.83</v>
      </c>
      <c r="R206" s="23">
        <v>99.46</v>
      </c>
      <c r="S206" s="23">
        <v>98.07</v>
      </c>
      <c r="T206" s="23">
        <v>96.96</v>
      </c>
      <c r="U206" s="23">
        <v>95.93</v>
      </c>
      <c r="V206" s="23">
        <v>98.26</v>
      </c>
      <c r="W206" s="23">
        <v>99.05</v>
      </c>
      <c r="X206" s="62" t="str">
        <f>HYPERLINK("http://www.ioc-sealevelmonitoring.org/getchart.php?img=chart1&amp;id=cfoflcvd7bj8mqqpsf0l9gm2p65c915985aaa0e&amp;","NO DATA")</f>
        <v>NO DATA</v>
      </c>
      <c r="Y206" s="24">
        <v>9.81</v>
      </c>
      <c r="Z206" s="11"/>
      <c r="AA206" s="12" t="s">
        <v>47</v>
      </c>
      <c r="AB206" s="11"/>
      <c r="AC206" s="196">
        <v>2</v>
      </c>
      <c r="AD206" s="163"/>
      <c r="AE206" s="182">
        <v>96</v>
      </c>
      <c r="AF206" s="72"/>
      <c r="AG206" s="2"/>
    </row>
    <row r="207" spans="1:33" ht="13.5" customHeight="1" x14ac:dyDescent="0.35">
      <c r="A207" s="110"/>
      <c r="B207" s="30" t="s">
        <v>473</v>
      </c>
      <c r="C207" s="15" t="s">
        <v>474</v>
      </c>
      <c r="D207" s="115"/>
      <c r="E207" s="115"/>
      <c r="F207" s="122"/>
      <c r="G207" s="29"/>
      <c r="H207" s="113"/>
      <c r="I207" s="115"/>
      <c r="J207" s="115"/>
      <c r="K207" s="21" t="s">
        <v>58</v>
      </c>
      <c r="L207" s="115"/>
      <c r="M207" s="122"/>
      <c r="N207" s="65" t="str">
        <f>HYPERLINK("http://www.ioc-sealevelmonitoring.org/getchart.php?img=chart1&amp;id=cfoflcvd7bj8mqqpsf0l9gm2p65c9159b70350b&amp;","NO DATA")</f>
        <v>NO DATA</v>
      </c>
      <c r="O207" s="23">
        <v>68.84</v>
      </c>
      <c r="P207" s="23">
        <v>72.38</v>
      </c>
      <c r="Q207" s="23">
        <v>70.739999999999995</v>
      </c>
      <c r="R207" s="23">
        <v>74.75</v>
      </c>
      <c r="S207" s="23">
        <v>78.08</v>
      </c>
      <c r="T207" s="23">
        <v>78.650000000000006</v>
      </c>
      <c r="U207" s="23">
        <v>76.89</v>
      </c>
      <c r="V207" s="23">
        <v>78.7</v>
      </c>
      <c r="W207" s="23">
        <v>73.41</v>
      </c>
      <c r="X207" s="23">
        <v>73.099999999999994</v>
      </c>
      <c r="Y207" s="24">
        <v>78.42</v>
      </c>
      <c r="Z207" s="11"/>
      <c r="AA207" s="12"/>
      <c r="AB207" s="11"/>
      <c r="AC207" s="163"/>
      <c r="AD207" s="163"/>
      <c r="AE207" s="182"/>
      <c r="AF207" s="72"/>
      <c r="AG207" s="2"/>
    </row>
    <row r="208" spans="1:33" ht="13.5" customHeight="1" x14ac:dyDescent="0.35">
      <c r="A208" s="25" t="s">
        <v>475</v>
      </c>
      <c r="B208" s="30" t="s">
        <v>476</v>
      </c>
      <c r="C208" s="15" t="s">
        <v>471</v>
      </c>
      <c r="D208" s="15" t="s">
        <v>435</v>
      </c>
      <c r="E208" s="27">
        <v>18.05508</v>
      </c>
      <c r="F208" s="28">
        <v>-65.832999999999998</v>
      </c>
      <c r="G208" s="29" t="s">
        <v>53</v>
      </c>
      <c r="H208" s="30" t="s">
        <v>441</v>
      </c>
      <c r="I208" s="15" t="s">
        <v>477</v>
      </c>
      <c r="J208" s="15"/>
      <c r="K208" s="21" t="s">
        <v>58</v>
      </c>
      <c r="L208" s="21">
        <v>6</v>
      </c>
      <c r="M208" s="46">
        <v>1</v>
      </c>
      <c r="N208" s="77" t="str">
        <f>HYPERLINK("http://www.ioc-sealevelmonitoring.org/getchart.php?img=chart1&amp;id=cfoflcvd7bj8mqqpsf0l9gm2p65c9159cfb3b22&amp;","NO DATA")</f>
        <v>NO DATA</v>
      </c>
      <c r="O208" s="23">
        <v>83.1</v>
      </c>
      <c r="P208" s="23">
        <v>89.06</v>
      </c>
      <c r="Q208" s="23">
        <v>86.06</v>
      </c>
      <c r="R208" s="23">
        <v>90.11</v>
      </c>
      <c r="S208" s="23">
        <v>94.61</v>
      </c>
      <c r="T208" s="23">
        <v>94.55</v>
      </c>
      <c r="U208" s="23">
        <v>92.42</v>
      </c>
      <c r="V208" s="23">
        <v>95.04</v>
      </c>
      <c r="W208" s="23">
        <v>88.32</v>
      </c>
      <c r="X208" s="23">
        <v>87.71</v>
      </c>
      <c r="Y208" s="24">
        <v>94.01</v>
      </c>
      <c r="Z208" s="11"/>
      <c r="AA208" s="12" t="s">
        <v>47</v>
      </c>
      <c r="AB208" s="11"/>
      <c r="AC208" s="19">
        <v>2</v>
      </c>
      <c r="AD208" s="163"/>
      <c r="AE208" s="11"/>
      <c r="AF208" s="72"/>
      <c r="AG208" s="2"/>
    </row>
    <row r="209" spans="1:33" ht="13.5" customHeight="1" x14ac:dyDescent="0.35">
      <c r="A209" s="25" t="s">
        <v>478</v>
      </c>
      <c r="B209" s="30" t="s">
        <v>479</v>
      </c>
      <c r="C209" s="15"/>
      <c r="D209" s="15" t="s">
        <v>435</v>
      </c>
      <c r="E209" s="27">
        <v>17.972529999999999</v>
      </c>
      <c r="F209" s="28">
        <v>-66.761780000000002</v>
      </c>
      <c r="G209" s="29" t="s">
        <v>480</v>
      </c>
      <c r="H209" s="30" t="s">
        <v>441</v>
      </c>
      <c r="I209" s="15" t="s">
        <v>481</v>
      </c>
      <c r="J209" s="15"/>
      <c r="K209" s="21" t="s">
        <v>58</v>
      </c>
      <c r="L209" s="21"/>
      <c r="M209" s="46"/>
      <c r="N209" s="22" t="s">
        <v>46</v>
      </c>
      <c r="O209" s="23" t="s">
        <v>46</v>
      </c>
      <c r="P209" s="23" t="s">
        <v>46</v>
      </c>
      <c r="Q209" s="23" t="s">
        <v>46</v>
      </c>
      <c r="R209" s="23" t="s">
        <v>46</v>
      </c>
      <c r="S209" s="23" t="s">
        <v>46</v>
      </c>
      <c r="T209" s="23" t="s">
        <v>46</v>
      </c>
      <c r="U209" s="23" t="s">
        <v>46</v>
      </c>
      <c r="V209" s="23" t="s">
        <v>46</v>
      </c>
      <c r="W209" s="23" t="s">
        <v>46</v>
      </c>
      <c r="X209" s="23" t="s">
        <v>46</v>
      </c>
      <c r="Y209" s="24" t="s">
        <v>46</v>
      </c>
      <c r="Z209" s="11"/>
      <c r="AA209" s="12"/>
      <c r="AB209" s="11"/>
      <c r="AC209" s="19" t="s">
        <v>47</v>
      </c>
      <c r="AD209" s="163"/>
      <c r="AE209" s="11"/>
      <c r="AF209" s="72" t="s">
        <v>46</v>
      </c>
      <c r="AG209" s="2"/>
    </row>
    <row r="210" spans="1:33" ht="13.5" customHeight="1" x14ac:dyDescent="0.35">
      <c r="A210" s="25" t="s">
        <v>482</v>
      </c>
      <c r="B210" s="30" t="s">
        <v>483</v>
      </c>
      <c r="C210" s="15" t="s">
        <v>51</v>
      </c>
      <c r="D210" s="15" t="s">
        <v>435</v>
      </c>
      <c r="E210" s="39">
        <v>17.887533000000001</v>
      </c>
      <c r="F210" s="40">
        <v>-66.528255999999999</v>
      </c>
      <c r="G210" s="29" t="s">
        <v>61</v>
      </c>
      <c r="H210" s="30" t="s">
        <v>441</v>
      </c>
      <c r="I210" s="15" t="s">
        <v>481</v>
      </c>
      <c r="J210" s="15"/>
      <c r="K210" s="15" t="s">
        <v>58</v>
      </c>
      <c r="L210" s="15">
        <v>6</v>
      </c>
      <c r="M210" s="31">
        <v>1</v>
      </c>
      <c r="N210" s="16" t="s">
        <v>46</v>
      </c>
      <c r="O210" s="17" t="s">
        <v>46</v>
      </c>
      <c r="P210" s="17" t="s">
        <v>46</v>
      </c>
      <c r="Q210" s="17" t="s">
        <v>46</v>
      </c>
      <c r="R210" s="17" t="s">
        <v>46</v>
      </c>
      <c r="S210" s="17" t="s">
        <v>46</v>
      </c>
      <c r="T210" s="17" t="s">
        <v>46</v>
      </c>
      <c r="U210" s="17" t="s">
        <v>46</v>
      </c>
      <c r="V210" s="17" t="s">
        <v>46</v>
      </c>
      <c r="W210" s="17" t="s">
        <v>46</v>
      </c>
      <c r="X210" s="17" t="s">
        <v>46</v>
      </c>
      <c r="Y210" s="18" t="s">
        <v>46</v>
      </c>
      <c r="Z210" s="11"/>
      <c r="AA210" s="12" t="s">
        <v>47</v>
      </c>
      <c r="AB210" s="11"/>
      <c r="AC210" s="19" t="s">
        <v>47</v>
      </c>
      <c r="AD210" s="163"/>
      <c r="AE210" s="11"/>
      <c r="AF210" s="103" t="s">
        <v>580</v>
      </c>
      <c r="AG210" s="2"/>
    </row>
    <row r="211" spans="1:33" ht="13.5" customHeight="1" x14ac:dyDescent="0.35">
      <c r="A211" s="25" t="s">
        <v>484</v>
      </c>
      <c r="B211" s="78"/>
      <c r="C211" s="79"/>
      <c r="D211" s="15" t="s">
        <v>485</v>
      </c>
      <c r="E211" s="33">
        <v>23.408999999999999</v>
      </c>
      <c r="F211" s="34">
        <v>-63.887999999999998</v>
      </c>
      <c r="G211" s="105" t="s">
        <v>53</v>
      </c>
      <c r="H211" s="30" t="s">
        <v>72</v>
      </c>
      <c r="I211" s="15"/>
      <c r="J211" s="15"/>
      <c r="K211" s="15"/>
      <c r="L211" s="15"/>
      <c r="M211" s="31"/>
      <c r="N211" s="22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4"/>
      <c r="Z211" s="11">
        <v>2</v>
      </c>
      <c r="AA211" s="12"/>
      <c r="AB211" s="11"/>
      <c r="AC211" s="19"/>
      <c r="AD211" s="163"/>
      <c r="AE211" s="11"/>
      <c r="AF211" s="72"/>
      <c r="AG211" s="2"/>
    </row>
    <row r="212" spans="1:33" ht="13.5" customHeight="1" x14ac:dyDescent="0.35">
      <c r="A212" s="25" t="s">
        <v>486</v>
      </c>
      <c r="B212" s="30"/>
      <c r="C212" s="15"/>
      <c r="D212" s="15" t="s">
        <v>487</v>
      </c>
      <c r="E212" s="33">
        <v>23.484000000000002</v>
      </c>
      <c r="F212" s="34">
        <v>-67.350999999999999</v>
      </c>
      <c r="G212" s="105" t="s">
        <v>61</v>
      </c>
      <c r="H212" s="30" t="s">
        <v>72</v>
      </c>
      <c r="I212" s="15"/>
      <c r="J212" s="15"/>
      <c r="K212" s="15"/>
      <c r="L212" s="15"/>
      <c r="M212" s="31"/>
      <c r="N212" s="22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4"/>
      <c r="Z212" s="11">
        <v>0</v>
      </c>
      <c r="AA212" s="12"/>
      <c r="AB212" s="11"/>
      <c r="AC212" s="19"/>
      <c r="AD212" s="163"/>
      <c r="AE212" s="11"/>
      <c r="AF212" s="72"/>
      <c r="AG212" s="2"/>
    </row>
    <row r="213" spans="1:33" ht="13.5" customHeight="1" x14ac:dyDescent="0.35">
      <c r="A213" s="108" t="s">
        <v>488</v>
      </c>
      <c r="B213" s="111" t="s">
        <v>489</v>
      </c>
      <c r="C213" s="15" t="s">
        <v>65</v>
      </c>
      <c r="D213" s="114" t="s">
        <v>490</v>
      </c>
      <c r="E213" s="118">
        <v>17.290033000000001</v>
      </c>
      <c r="F213" s="121">
        <v>-62.709733</v>
      </c>
      <c r="G213" s="119" t="s">
        <v>53</v>
      </c>
      <c r="H213" s="111" t="s">
        <v>491</v>
      </c>
      <c r="I213" s="114" t="s">
        <v>492</v>
      </c>
      <c r="J213" s="114"/>
      <c r="K213" s="114" t="s">
        <v>45</v>
      </c>
      <c r="L213" s="114">
        <v>5</v>
      </c>
      <c r="M213" s="131">
        <v>1</v>
      </c>
      <c r="N213" s="22">
        <v>0.05</v>
      </c>
      <c r="O213" s="23">
        <v>0.06</v>
      </c>
      <c r="P213" s="17" t="s">
        <v>46</v>
      </c>
      <c r="Q213" s="23" t="s">
        <v>46</v>
      </c>
      <c r="R213" s="23" t="s">
        <v>46</v>
      </c>
      <c r="S213" s="23" t="s">
        <v>46</v>
      </c>
      <c r="T213" s="23" t="s">
        <v>46</v>
      </c>
      <c r="U213" s="23" t="s">
        <v>46</v>
      </c>
      <c r="V213" s="23">
        <v>0.09</v>
      </c>
      <c r="W213" s="23">
        <v>0.02</v>
      </c>
      <c r="X213" s="17" t="s">
        <v>46</v>
      </c>
      <c r="Y213" s="24" t="s">
        <v>46</v>
      </c>
      <c r="Z213" s="11"/>
      <c r="AA213" s="12" t="s">
        <v>47</v>
      </c>
      <c r="AB213" s="11"/>
      <c r="AC213" s="19"/>
      <c r="AD213" s="163"/>
      <c r="AE213" s="11"/>
      <c r="AF213" s="72"/>
      <c r="AG213" s="2"/>
    </row>
    <row r="214" spans="1:33" ht="13.5" customHeight="1" x14ac:dyDescent="0.35">
      <c r="A214" s="110"/>
      <c r="B214" s="113"/>
      <c r="C214" s="15" t="s">
        <v>40</v>
      </c>
      <c r="D214" s="115"/>
      <c r="E214" s="115"/>
      <c r="F214" s="122"/>
      <c r="G214" s="120"/>
      <c r="H214" s="113"/>
      <c r="I214" s="115"/>
      <c r="J214" s="115"/>
      <c r="K214" s="115"/>
      <c r="L214" s="115"/>
      <c r="M214" s="122"/>
      <c r="N214" s="22">
        <v>96.18</v>
      </c>
      <c r="O214" s="23">
        <v>93.39</v>
      </c>
      <c r="P214" s="17" t="s">
        <v>46</v>
      </c>
      <c r="Q214" s="23" t="s">
        <v>46</v>
      </c>
      <c r="R214" s="23" t="s">
        <v>46</v>
      </c>
      <c r="S214" s="23" t="s">
        <v>46</v>
      </c>
      <c r="T214" s="23" t="s">
        <v>46</v>
      </c>
      <c r="U214" s="23" t="s">
        <v>46</v>
      </c>
      <c r="V214" s="23">
        <v>8.7100000000000009</v>
      </c>
      <c r="W214" s="23">
        <v>2.2200000000000002</v>
      </c>
      <c r="X214" s="17" t="s">
        <v>46</v>
      </c>
      <c r="Y214" s="24" t="s">
        <v>46</v>
      </c>
      <c r="Z214" s="11"/>
      <c r="AA214" s="12"/>
      <c r="AB214" s="11"/>
      <c r="AC214" s="19"/>
      <c r="AD214" s="163"/>
      <c r="AE214" s="11"/>
      <c r="AF214" s="72"/>
      <c r="AG214" s="2"/>
    </row>
    <row r="215" spans="1:33" ht="13.5" customHeight="1" x14ac:dyDescent="0.35">
      <c r="A215" s="108" t="s">
        <v>493</v>
      </c>
      <c r="B215" s="111" t="s">
        <v>494</v>
      </c>
      <c r="C215" s="15" t="s">
        <v>495</v>
      </c>
      <c r="D215" s="114" t="s">
        <v>496</v>
      </c>
      <c r="E215" s="118">
        <v>14.016427999999999</v>
      </c>
      <c r="F215" s="121">
        <v>-60.997351000000002</v>
      </c>
      <c r="G215" s="119" t="s">
        <v>53</v>
      </c>
      <c r="H215" s="111" t="s">
        <v>497</v>
      </c>
      <c r="I215" s="114" t="s">
        <v>498</v>
      </c>
      <c r="J215" s="114"/>
      <c r="K215" s="114" t="s">
        <v>499</v>
      </c>
      <c r="L215" s="114">
        <v>5</v>
      </c>
      <c r="M215" s="131">
        <v>1</v>
      </c>
      <c r="N215" s="22">
        <v>95.85</v>
      </c>
      <c r="O215" s="23">
        <v>93.11</v>
      </c>
      <c r="P215" s="23">
        <v>96</v>
      </c>
      <c r="Q215" s="23">
        <v>93.49</v>
      </c>
      <c r="R215" s="23">
        <v>97.27</v>
      </c>
      <c r="S215" s="23">
        <v>98.56</v>
      </c>
      <c r="T215" s="23">
        <v>98.69</v>
      </c>
      <c r="U215" s="23">
        <v>96.12</v>
      </c>
      <c r="V215" s="23">
        <v>99.01</v>
      </c>
      <c r="W215" s="23">
        <v>98.53</v>
      </c>
      <c r="X215" s="23">
        <v>92.97</v>
      </c>
      <c r="Y215" s="24">
        <v>97.64</v>
      </c>
      <c r="Z215" s="11"/>
      <c r="AA215" s="12"/>
      <c r="AB215" s="11"/>
      <c r="AC215" s="19"/>
      <c r="AD215" s="163"/>
      <c r="AE215" s="11"/>
      <c r="AF215" s="72"/>
      <c r="AG215" s="2"/>
    </row>
    <row r="216" spans="1:33" ht="13.5" customHeight="1" x14ac:dyDescent="0.35">
      <c r="A216" s="109"/>
      <c r="B216" s="112"/>
      <c r="C216" s="15" t="s">
        <v>500</v>
      </c>
      <c r="D216" s="117"/>
      <c r="E216" s="117"/>
      <c r="F216" s="125"/>
      <c r="G216" s="123"/>
      <c r="H216" s="112"/>
      <c r="I216" s="117"/>
      <c r="J216" s="117"/>
      <c r="K216" s="117"/>
      <c r="L216" s="117"/>
      <c r="M216" s="125"/>
      <c r="N216" s="22">
        <v>95.85</v>
      </c>
      <c r="O216" s="23">
        <v>93.11</v>
      </c>
      <c r="P216" s="23">
        <v>96</v>
      </c>
      <c r="Q216" s="23">
        <v>93.49</v>
      </c>
      <c r="R216" s="23">
        <v>97.27</v>
      </c>
      <c r="S216" s="23">
        <v>98.56</v>
      </c>
      <c r="T216" s="23">
        <v>98.69</v>
      </c>
      <c r="U216" s="23">
        <v>96.12</v>
      </c>
      <c r="V216" s="23">
        <v>99.01</v>
      </c>
      <c r="W216" s="23">
        <v>98.53</v>
      </c>
      <c r="X216" s="23">
        <v>92.97</v>
      </c>
      <c r="Y216" s="24">
        <v>97.64</v>
      </c>
      <c r="Z216" s="11"/>
      <c r="AA216" s="12" t="s">
        <v>47</v>
      </c>
      <c r="AB216" s="11"/>
      <c r="AC216" s="19"/>
      <c r="AD216" s="163"/>
      <c r="AE216" s="11"/>
      <c r="AF216" s="72"/>
      <c r="AG216" s="2"/>
    </row>
    <row r="217" spans="1:33" ht="13.5" customHeight="1" x14ac:dyDescent="0.35">
      <c r="A217" s="110"/>
      <c r="B217" s="113"/>
      <c r="C217" s="15" t="s">
        <v>40</v>
      </c>
      <c r="D217" s="115"/>
      <c r="E217" s="115"/>
      <c r="F217" s="122"/>
      <c r="G217" s="120"/>
      <c r="H217" s="113"/>
      <c r="I217" s="115"/>
      <c r="J217" s="115"/>
      <c r="K217" s="115"/>
      <c r="L217" s="115"/>
      <c r="M217" s="122"/>
      <c r="N217" s="22">
        <v>95.85</v>
      </c>
      <c r="O217" s="23">
        <v>93.11</v>
      </c>
      <c r="P217" s="23">
        <v>96</v>
      </c>
      <c r="Q217" s="23">
        <v>93.49</v>
      </c>
      <c r="R217" s="23">
        <v>97.27</v>
      </c>
      <c r="S217" s="23">
        <v>98.56</v>
      </c>
      <c r="T217" s="23">
        <v>98.69</v>
      </c>
      <c r="U217" s="23">
        <v>96.12</v>
      </c>
      <c r="V217" s="23">
        <v>99.01</v>
      </c>
      <c r="W217" s="23">
        <v>98.53</v>
      </c>
      <c r="X217" s="23">
        <v>92.97</v>
      </c>
      <c r="Y217" s="24">
        <v>97.64</v>
      </c>
      <c r="Z217" s="11"/>
      <c r="AA217" s="12"/>
      <c r="AB217" s="11"/>
      <c r="AC217" s="19"/>
      <c r="AD217" s="163"/>
      <c r="AE217" s="11"/>
      <c r="AF217" s="72"/>
      <c r="AG217" s="2"/>
    </row>
    <row r="218" spans="1:33" ht="13.5" customHeight="1" x14ac:dyDescent="0.35">
      <c r="A218" s="108" t="s">
        <v>501</v>
      </c>
      <c r="B218" s="111" t="s">
        <v>502</v>
      </c>
      <c r="C218" s="32" t="s">
        <v>65</v>
      </c>
      <c r="D218" s="114" t="s">
        <v>503</v>
      </c>
      <c r="E218" s="118">
        <v>13.129911999999999</v>
      </c>
      <c r="F218" s="121">
        <v>-61.195500000000003</v>
      </c>
      <c r="G218" s="119" t="s">
        <v>61</v>
      </c>
      <c r="H218" s="111" t="s">
        <v>504</v>
      </c>
      <c r="I218" s="114" t="s">
        <v>505</v>
      </c>
      <c r="J218" s="114"/>
      <c r="K218" s="114" t="s">
        <v>506</v>
      </c>
      <c r="L218" s="114">
        <v>5</v>
      </c>
      <c r="M218" s="131">
        <v>1</v>
      </c>
      <c r="N218" s="47" t="s">
        <v>46</v>
      </c>
      <c r="O218" s="48" t="s">
        <v>46</v>
      </c>
      <c r="P218" s="48" t="s">
        <v>46</v>
      </c>
      <c r="Q218" s="48" t="s">
        <v>46</v>
      </c>
      <c r="R218" s="48" t="s">
        <v>46</v>
      </c>
      <c r="S218" s="48" t="s">
        <v>46</v>
      </c>
      <c r="T218" s="48" t="s">
        <v>46</v>
      </c>
      <c r="U218" s="48" t="s">
        <v>46</v>
      </c>
      <c r="V218" s="48" t="s">
        <v>46</v>
      </c>
      <c r="W218" s="48" t="s">
        <v>46</v>
      </c>
      <c r="X218" s="48" t="s">
        <v>46</v>
      </c>
      <c r="Y218" s="49" t="s">
        <v>46</v>
      </c>
      <c r="Z218" s="11"/>
      <c r="AA218" s="12"/>
      <c r="AB218" s="11"/>
      <c r="AC218" s="19"/>
      <c r="AD218" s="163"/>
      <c r="AE218" s="11"/>
      <c r="AF218" s="226" t="s">
        <v>580</v>
      </c>
      <c r="AG218" s="2"/>
    </row>
    <row r="219" spans="1:33" ht="13.5" customHeight="1" x14ac:dyDescent="0.35">
      <c r="A219" s="110"/>
      <c r="B219" s="113"/>
      <c r="C219" s="15" t="s">
        <v>40</v>
      </c>
      <c r="D219" s="115"/>
      <c r="E219" s="115"/>
      <c r="F219" s="122"/>
      <c r="G219" s="120"/>
      <c r="H219" s="113"/>
      <c r="I219" s="115"/>
      <c r="J219" s="115"/>
      <c r="K219" s="115"/>
      <c r="L219" s="115"/>
      <c r="M219" s="122"/>
      <c r="N219" s="22" t="s">
        <v>46</v>
      </c>
      <c r="O219" s="23" t="s">
        <v>46</v>
      </c>
      <c r="P219" s="23" t="s">
        <v>46</v>
      </c>
      <c r="Q219" s="23" t="s">
        <v>46</v>
      </c>
      <c r="R219" s="23" t="s">
        <v>46</v>
      </c>
      <c r="S219" s="23" t="s">
        <v>46</v>
      </c>
      <c r="T219" s="23" t="s">
        <v>46</v>
      </c>
      <c r="U219" s="23" t="s">
        <v>46</v>
      </c>
      <c r="V219" s="23" t="s">
        <v>46</v>
      </c>
      <c r="W219" s="23">
        <v>26.68</v>
      </c>
      <c r="X219" s="62" t="str">
        <f>HYPERLINK("http://www.ioc-sealevelmonitoring.org/getchart.php?img=chart1&amp;id=cfoflcvd7bj8mqqpsf0l9gm2p65c915a0a2ad6f&amp;","NO DATA")</f>
        <v>NO DATA</v>
      </c>
      <c r="Y219" s="24" t="s">
        <v>46</v>
      </c>
      <c r="Z219" s="11"/>
      <c r="AA219" s="12" t="s">
        <v>47</v>
      </c>
      <c r="AB219" s="11"/>
      <c r="AC219" s="19"/>
      <c r="AD219" s="163"/>
      <c r="AE219" s="11"/>
      <c r="AF219" s="227"/>
      <c r="AG219" s="2"/>
    </row>
    <row r="220" spans="1:33" ht="13.5" customHeight="1" x14ac:dyDescent="0.35">
      <c r="A220" s="25" t="s">
        <v>507</v>
      </c>
      <c r="B220" s="20"/>
      <c r="C220" s="32"/>
      <c r="D220" s="32" t="s">
        <v>508</v>
      </c>
      <c r="E220" s="39">
        <v>17.883330000000001</v>
      </c>
      <c r="F220" s="40">
        <v>-62.85</v>
      </c>
      <c r="G220" s="29" t="s">
        <v>321</v>
      </c>
      <c r="H220" s="20" t="s">
        <v>509</v>
      </c>
      <c r="I220" s="15" t="s">
        <v>510</v>
      </c>
      <c r="J220" s="32"/>
      <c r="K220" s="32"/>
      <c r="L220" s="32"/>
      <c r="M220" s="44"/>
      <c r="N220" s="22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4"/>
      <c r="Z220" s="11"/>
      <c r="AA220" s="12"/>
      <c r="AB220" s="11"/>
      <c r="AC220" s="19"/>
      <c r="AD220" s="163"/>
      <c r="AE220" s="11"/>
      <c r="AF220" s="72"/>
      <c r="AG220" s="2"/>
    </row>
    <row r="221" spans="1:33" ht="13.5" customHeight="1" x14ac:dyDescent="0.35">
      <c r="A221" s="108" t="s">
        <v>569</v>
      </c>
      <c r="B221" s="135" t="s">
        <v>511</v>
      </c>
      <c r="C221" s="32" t="s">
        <v>65</v>
      </c>
      <c r="D221" s="126" t="s">
        <v>512</v>
      </c>
      <c r="E221" s="118">
        <v>18.08333</v>
      </c>
      <c r="F221" s="121">
        <v>-63.085433999999999</v>
      </c>
      <c r="G221" s="119" t="s">
        <v>53</v>
      </c>
      <c r="H221" s="135" t="s">
        <v>513</v>
      </c>
      <c r="I221" s="114" t="s">
        <v>514</v>
      </c>
      <c r="J221" s="126"/>
      <c r="K221" s="126" t="s">
        <v>280</v>
      </c>
      <c r="L221" s="126">
        <v>5</v>
      </c>
      <c r="M221" s="145">
        <v>1</v>
      </c>
      <c r="N221" s="22">
        <v>87.92</v>
      </c>
      <c r="O221" s="23">
        <v>84.78</v>
      </c>
      <c r="P221" s="23">
        <v>88.34</v>
      </c>
      <c r="Q221" s="23">
        <v>85.01</v>
      </c>
      <c r="R221" s="23">
        <v>90.06</v>
      </c>
      <c r="S221" s="23">
        <v>94.31</v>
      </c>
      <c r="T221" s="23">
        <v>94.65</v>
      </c>
      <c r="U221" s="23">
        <v>93.1</v>
      </c>
      <c r="V221" s="23">
        <v>95.48</v>
      </c>
      <c r="W221" s="23">
        <v>94.78</v>
      </c>
      <c r="X221" s="23">
        <v>88.55</v>
      </c>
      <c r="Y221" s="24">
        <v>94.21</v>
      </c>
      <c r="Z221" s="11"/>
      <c r="AA221" s="12" t="s">
        <v>47</v>
      </c>
      <c r="AB221" s="11"/>
      <c r="AC221" s="19"/>
      <c r="AD221" s="163"/>
      <c r="AE221" s="11"/>
      <c r="AF221" s="226" t="s">
        <v>582</v>
      </c>
      <c r="AG221" s="2"/>
    </row>
    <row r="222" spans="1:33" ht="13.5" customHeight="1" x14ac:dyDescent="0.35">
      <c r="A222" s="110"/>
      <c r="B222" s="136"/>
      <c r="C222" s="32" t="s">
        <v>40</v>
      </c>
      <c r="D222" s="115"/>
      <c r="E222" s="115"/>
      <c r="F222" s="122"/>
      <c r="G222" s="120"/>
      <c r="H222" s="136"/>
      <c r="I222" s="115"/>
      <c r="J222" s="115"/>
      <c r="K222" s="115"/>
      <c r="L222" s="115"/>
      <c r="M222" s="128"/>
      <c r="N222" s="22">
        <v>87.92</v>
      </c>
      <c r="O222" s="23">
        <v>84.79</v>
      </c>
      <c r="P222" s="23">
        <v>88.02</v>
      </c>
      <c r="Q222" s="23">
        <v>84.97</v>
      </c>
      <c r="R222" s="23">
        <v>89.89</v>
      </c>
      <c r="S222" s="23">
        <v>94.17</v>
      </c>
      <c r="T222" s="23">
        <v>94.65</v>
      </c>
      <c r="U222" s="23">
        <v>93.09</v>
      </c>
      <c r="V222" s="23">
        <v>95.48</v>
      </c>
      <c r="W222" s="23">
        <v>94.78</v>
      </c>
      <c r="X222" s="23">
        <v>88.52</v>
      </c>
      <c r="Y222" s="24">
        <v>94.22</v>
      </c>
      <c r="Z222" s="11"/>
      <c r="AA222" s="12"/>
      <c r="AB222" s="11"/>
      <c r="AC222" s="19"/>
      <c r="AD222" s="163"/>
      <c r="AE222" s="11"/>
      <c r="AF222" s="227"/>
      <c r="AG222" s="2"/>
    </row>
    <row r="223" spans="1:33" ht="13.5" customHeight="1" x14ac:dyDescent="0.35">
      <c r="A223" s="25" t="s">
        <v>515</v>
      </c>
      <c r="B223" s="30" t="s">
        <v>516</v>
      </c>
      <c r="C223" s="15" t="s">
        <v>40</v>
      </c>
      <c r="D223" s="15" t="s">
        <v>517</v>
      </c>
      <c r="E223" s="39">
        <v>10.0940528</v>
      </c>
      <c r="F223" s="40">
        <v>-61.865483300000001</v>
      </c>
      <c r="G223" s="29" t="s">
        <v>61</v>
      </c>
      <c r="H223" s="30" t="s">
        <v>518</v>
      </c>
      <c r="I223" s="15" t="s">
        <v>519</v>
      </c>
      <c r="J223" s="15"/>
      <c r="K223" s="15" t="s">
        <v>520</v>
      </c>
      <c r="L223" s="15">
        <v>60</v>
      </c>
      <c r="M223" s="31">
        <v>10</v>
      </c>
      <c r="N223" s="16" t="s">
        <v>46</v>
      </c>
      <c r="O223" s="17" t="s">
        <v>46</v>
      </c>
      <c r="P223" s="17" t="s">
        <v>46</v>
      </c>
      <c r="Q223" s="17" t="s">
        <v>46</v>
      </c>
      <c r="R223" s="17" t="s">
        <v>46</v>
      </c>
      <c r="S223" s="17" t="s">
        <v>46</v>
      </c>
      <c r="T223" s="17" t="s">
        <v>46</v>
      </c>
      <c r="U223" s="17" t="s">
        <v>46</v>
      </c>
      <c r="V223" s="17" t="s">
        <v>46</v>
      </c>
      <c r="W223" s="17" t="s">
        <v>46</v>
      </c>
      <c r="X223" s="17" t="s">
        <v>46</v>
      </c>
      <c r="Y223" s="18" t="s">
        <v>46</v>
      </c>
      <c r="Z223" s="11"/>
      <c r="AA223" s="12" t="s">
        <v>47</v>
      </c>
      <c r="AB223" s="11"/>
      <c r="AC223" s="19"/>
      <c r="AD223" s="163"/>
      <c r="AE223" s="11"/>
      <c r="AF223" s="103" t="s">
        <v>583</v>
      </c>
      <c r="AG223" s="2"/>
    </row>
    <row r="224" spans="1:33" ht="13.5" customHeight="1" x14ac:dyDescent="0.35">
      <c r="A224" s="25" t="s">
        <v>521</v>
      </c>
      <c r="B224" s="30" t="s">
        <v>522</v>
      </c>
      <c r="C224" s="15" t="s">
        <v>40</v>
      </c>
      <c r="D224" s="15" t="s">
        <v>517</v>
      </c>
      <c r="E224" s="39">
        <v>11.323817</v>
      </c>
      <c r="F224" s="40">
        <v>-66.548952</v>
      </c>
      <c r="G224" s="29" t="s">
        <v>61</v>
      </c>
      <c r="H224" s="30" t="s">
        <v>523</v>
      </c>
      <c r="I224" s="15" t="s">
        <v>524</v>
      </c>
      <c r="J224" s="15"/>
      <c r="K224" s="15" t="s">
        <v>520</v>
      </c>
      <c r="L224" s="15">
        <v>60</v>
      </c>
      <c r="M224" s="31">
        <v>10</v>
      </c>
      <c r="N224" s="16" t="s">
        <v>46</v>
      </c>
      <c r="O224" s="17" t="s">
        <v>46</v>
      </c>
      <c r="P224" s="17" t="s">
        <v>46</v>
      </c>
      <c r="Q224" s="17" t="s">
        <v>46</v>
      </c>
      <c r="R224" s="17" t="s">
        <v>46</v>
      </c>
      <c r="S224" s="17" t="s">
        <v>46</v>
      </c>
      <c r="T224" s="17" t="s">
        <v>46</v>
      </c>
      <c r="U224" s="17" t="s">
        <v>46</v>
      </c>
      <c r="V224" s="17" t="s">
        <v>46</v>
      </c>
      <c r="W224" s="17" t="s">
        <v>46</v>
      </c>
      <c r="X224" s="17" t="s">
        <v>46</v>
      </c>
      <c r="Y224" s="18" t="s">
        <v>46</v>
      </c>
      <c r="Z224" s="11"/>
      <c r="AA224" s="12" t="s">
        <v>47</v>
      </c>
      <c r="AB224" s="11"/>
      <c r="AC224" s="19"/>
      <c r="AD224" s="163"/>
      <c r="AE224" s="11"/>
      <c r="AF224" s="103" t="s">
        <v>584</v>
      </c>
      <c r="AG224" s="2"/>
    </row>
    <row r="225" spans="1:33" ht="13.5" customHeight="1" x14ac:dyDescent="0.35">
      <c r="A225" s="25" t="s">
        <v>525</v>
      </c>
      <c r="B225" s="73" t="s">
        <v>526</v>
      </c>
      <c r="C225" s="15" t="s">
        <v>40</v>
      </c>
      <c r="D225" s="15" t="s">
        <v>517</v>
      </c>
      <c r="E225" s="27">
        <v>10.183299999999999</v>
      </c>
      <c r="F225" s="28">
        <v>-61.7</v>
      </c>
      <c r="G225" s="29" t="s">
        <v>61</v>
      </c>
      <c r="H225" s="30" t="s">
        <v>527</v>
      </c>
      <c r="I225" s="15" t="s">
        <v>528</v>
      </c>
      <c r="J225" s="15"/>
      <c r="K225" s="15" t="s">
        <v>520</v>
      </c>
      <c r="L225" s="15">
        <v>60</v>
      </c>
      <c r="M225" s="31">
        <v>10</v>
      </c>
      <c r="N225" s="16">
        <v>0.04</v>
      </c>
      <c r="O225" s="17">
        <v>0.02</v>
      </c>
      <c r="P225" s="17">
        <v>0.04</v>
      </c>
      <c r="Q225" s="17">
        <v>0.05</v>
      </c>
      <c r="R225" s="17">
        <v>0.04</v>
      </c>
      <c r="S225" s="17">
        <v>0.05</v>
      </c>
      <c r="T225" s="17">
        <v>0.04</v>
      </c>
      <c r="U225" s="17">
        <v>0.04</v>
      </c>
      <c r="V225" s="17">
        <v>0.05</v>
      </c>
      <c r="W225" s="17">
        <v>0.04</v>
      </c>
      <c r="X225" s="17">
        <v>0.05</v>
      </c>
      <c r="Y225" s="18">
        <v>0.04</v>
      </c>
      <c r="Z225" s="11"/>
      <c r="AA225" s="12" t="s">
        <v>47</v>
      </c>
      <c r="AB225" s="11"/>
      <c r="AC225" s="19"/>
      <c r="AD225" s="163"/>
      <c r="AE225" s="11"/>
      <c r="AF225" s="72"/>
      <c r="AG225" s="2"/>
    </row>
    <row r="226" spans="1:33" ht="13.5" customHeight="1" x14ac:dyDescent="0.35">
      <c r="A226" s="25" t="s">
        <v>529</v>
      </c>
      <c r="B226" s="30" t="s">
        <v>530</v>
      </c>
      <c r="C226" s="15" t="s">
        <v>40</v>
      </c>
      <c r="D226" s="15" t="s">
        <v>517</v>
      </c>
      <c r="E226" s="27">
        <v>10.65</v>
      </c>
      <c r="F226" s="28">
        <v>-61.5167</v>
      </c>
      <c r="G226" s="29" t="s">
        <v>53</v>
      </c>
      <c r="H226" s="30" t="s">
        <v>531</v>
      </c>
      <c r="I226" s="15" t="s">
        <v>532</v>
      </c>
      <c r="J226" s="15">
        <v>203</v>
      </c>
      <c r="K226" s="15" t="s">
        <v>520</v>
      </c>
      <c r="L226" s="15">
        <v>60</v>
      </c>
      <c r="M226" s="31">
        <v>10</v>
      </c>
      <c r="N226" s="22">
        <v>88.8</v>
      </c>
      <c r="O226" s="23">
        <v>85.27</v>
      </c>
      <c r="P226" s="23">
        <v>86.6</v>
      </c>
      <c r="Q226" s="23">
        <v>84.58</v>
      </c>
      <c r="R226" s="23">
        <v>86.96</v>
      </c>
      <c r="S226" s="23">
        <v>94.17</v>
      </c>
      <c r="T226" s="23">
        <v>93.28</v>
      </c>
      <c r="U226" s="23">
        <v>93.95</v>
      </c>
      <c r="V226" s="23">
        <v>95.14</v>
      </c>
      <c r="W226" s="23">
        <v>93.95</v>
      </c>
      <c r="X226" s="23">
        <v>83.4</v>
      </c>
      <c r="Y226" s="24">
        <v>95.56</v>
      </c>
      <c r="Z226" s="11"/>
      <c r="AA226" s="12" t="s">
        <v>47</v>
      </c>
      <c r="AB226" s="11"/>
      <c r="AC226" s="19"/>
      <c r="AD226" s="163"/>
      <c r="AE226" s="11">
        <v>81</v>
      </c>
      <c r="AF226" s="72"/>
      <c r="AG226" s="2"/>
    </row>
    <row r="227" spans="1:33" ht="13.5" customHeight="1" x14ac:dyDescent="0.35">
      <c r="A227" s="25" t="s">
        <v>533</v>
      </c>
      <c r="B227" s="30" t="s">
        <v>534</v>
      </c>
      <c r="C227" s="15" t="s">
        <v>40</v>
      </c>
      <c r="D227" s="15" t="s">
        <v>517</v>
      </c>
      <c r="E227" s="27">
        <v>11.166700000000001</v>
      </c>
      <c r="F227" s="28">
        <v>-60.7333</v>
      </c>
      <c r="G227" s="29" t="s">
        <v>53</v>
      </c>
      <c r="H227" s="30" t="s">
        <v>527</v>
      </c>
      <c r="I227" s="15" t="s">
        <v>535</v>
      </c>
      <c r="J227" s="15"/>
      <c r="K227" s="15" t="s">
        <v>520</v>
      </c>
      <c r="L227" s="15">
        <v>60</v>
      </c>
      <c r="M227" s="31">
        <v>10</v>
      </c>
      <c r="N227" s="22">
        <v>88.02</v>
      </c>
      <c r="O227" s="23">
        <v>85.62</v>
      </c>
      <c r="P227" s="23">
        <v>89</v>
      </c>
      <c r="Q227" s="23">
        <v>84.42</v>
      </c>
      <c r="R227" s="23">
        <v>88.44</v>
      </c>
      <c r="S227" s="23">
        <v>93.96</v>
      </c>
      <c r="T227" s="23">
        <v>93.57</v>
      </c>
      <c r="U227" s="23">
        <v>91.94</v>
      </c>
      <c r="V227" s="23">
        <v>94.72</v>
      </c>
      <c r="W227" s="23">
        <v>92.9</v>
      </c>
      <c r="X227" s="23">
        <v>92.8</v>
      </c>
      <c r="Y227" s="24">
        <v>95</v>
      </c>
      <c r="Z227" s="11"/>
      <c r="AA227" s="12" t="s">
        <v>47</v>
      </c>
      <c r="AB227" s="11"/>
      <c r="AC227" s="19"/>
      <c r="AD227" s="163"/>
      <c r="AE227" s="11"/>
      <c r="AF227" s="72"/>
      <c r="AG227" s="2"/>
    </row>
    <row r="228" spans="1:33" ht="13.5" customHeight="1" x14ac:dyDescent="0.35">
      <c r="A228" s="25" t="s">
        <v>536</v>
      </c>
      <c r="B228" s="30"/>
      <c r="C228" s="15"/>
      <c r="D228" s="15" t="s">
        <v>517</v>
      </c>
      <c r="E228" s="27">
        <v>10.83333</v>
      </c>
      <c r="F228" s="28">
        <v>-60.933329999999998</v>
      </c>
      <c r="G228" s="29" t="s">
        <v>61</v>
      </c>
      <c r="H228" s="30" t="s">
        <v>527</v>
      </c>
      <c r="I228" s="15" t="s">
        <v>537</v>
      </c>
      <c r="J228" s="15"/>
      <c r="K228" s="15"/>
      <c r="L228" s="15"/>
      <c r="M228" s="31"/>
      <c r="N228" s="22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4"/>
      <c r="Z228" s="11"/>
      <c r="AA228" s="12"/>
      <c r="AB228" s="11"/>
      <c r="AC228" s="19"/>
      <c r="AD228" s="163"/>
      <c r="AE228" s="11"/>
      <c r="AF228" s="72"/>
      <c r="AG228" s="2"/>
    </row>
    <row r="229" spans="1:33" ht="13.5" customHeight="1" x14ac:dyDescent="0.35">
      <c r="A229" s="25" t="s">
        <v>538</v>
      </c>
      <c r="B229" s="30"/>
      <c r="C229" s="15"/>
      <c r="D229" s="15" t="s">
        <v>517</v>
      </c>
      <c r="E229" s="27">
        <v>10.51666</v>
      </c>
      <c r="F229" s="28">
        <v>61.515470000000001</v>
      </c>
      <c r="G229" s="29" t="s">
        <v>321</v>
      </c>
      <c r="H229" s="30"/>
      <c r="I229" s="15">
        <v>50600602</v>
      </c>
      <c r="J229" s="15"/>
      <c r="K229" s="15"/>
      <c r="L229" s="15"/>
      <c r="M229" s="31"/>
      <c r="N229" s="22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4"/>
      <c r="Z229" s="11"/>
      <c r="AA229" s="12"/>
      <c r="AB229" s="11"/>
      <c r="AC229" s="19"/>
      <c r="AD229" s="163"/>
      <c r="AE229" s="11"/>
      <c r="AF229" s="72"/>
      <c r="AG229" s="2"/>
    </row>
    <row r="230" spans="1:33" ht="13.5" customHeight="1" x14ac:dyDescent="0.35">
      <c r="A230" s="108" t="s">
        <v>539</v>
      </c>
      <c r="B230" s="135" t="s">
        <v>540</v>
      </c>
      <c r="C230" s="15" t="s">
        <v>40</v>
      </c>
      <c r="D230" s="126" t="s">
        <v>541</v>
      </c>
      <c r="E230" s="118">
        <v>21.433577799999998</v>
      </c>
      <c r="F230" s="121">
        <v>-71.149719399999995</v>
      </c>
      <c r="G230" s="208" t="s">
        <v>193</v>
      </c>
      <c r="H230" s="135" t="s">
        <v>542</v>
      </c>
      <c r="I230" s="114" t="s">
        <v>543</v>
      </c>
      <c r="J230" s="114"/>
      <c r="K230" s="114" t="s">
        <v>544</v>
      </c>
      <c r="L230" s="114">
        <v>5</v>
      </c>
      <c r="M230" s="131">
        <v>1</v>
      </c>
      <c r="N230" s="22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4"/>
      <c r="Z230" s="11"/>
      <c r="AA230" s="12"/>
      <c r="AB230" s="11"/>
      <c r="AC230" s="19"/>
      <c r="AD230" s="163"/>
      <c r="AE230" s="11"/>
      <c r="AF230" s="226" t="s">
        <v>585</v>
      </c>
      <c r="AG230" s="2"/>
    </row>
    <row r="231" spans="1:33" ht="13.5" customHeight="1" x14ac:dyDescent="0.35">
      <c r="A231" s="110"/>
      <c r="B231" s="136"/>
      <c r="C231" s="32" t="s">
        <v>48</v>
      </c>
      <c r="D231" s="115"/>
      <c r="E231" s="115"/>
      <c r="F231" s="122"/>
      <c r="G231" s="120"/>
      <c r="H231" s="136"/>
      <c r="I231" s="115"/>
      <c r="J231" s="115"/>
      <c r="K231" s="115"/>
      <c r="L231" s="115"/>
      <c r="M231" s="122"/>
      <c r="N231" s="22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4"/>
      <c r="Z231" s="11"/>
      <c r="AA231" s="12"/>
      <c r="AB231" s="11"/>
      <c r="AC231" s="19"/>
      <c r="AD231" s="163"/>
      <c r="AE231" s="11"/>
      <c r="AF231" s="227"/>
      <c r="AG231" s="2"/>
    </row>
    <row r="232" spans="1:33" ht="13.5" customHeight="1" x14ac:dyDescent="0.35">
      <c r="A232" s="108" t="s">
        <v>545</v>
      </c>
      <c r="B232" s="20" t="s">
        <v>546</v>
      </c>
      <c r="C232" s="126" t="s">
        <v>51</v>
      </c>
      <c r="D232" s="114" t="s">
        <v>547</v>
      </c>
      <c r="E232" s="130">
        <v>18.335000000000001</v>
      </c>
      <c r="F232" s="137">
        <v>-64.92</v>
      </c>
      <c r="G232" s="208" t="s">
        <v>53</v>
      </c>
      <c r="H232" s="111" t="s">
        <v>54</v>
      </c>
      <c r="I232" s="114" t="s">
        <v>548</v>
      </c>
      <c r="J232" s="114"/>
      <c r="K232" s="32" t="s">
        <v>56</v>
      </c>
      <c r="L232" s="114">
        <v>6</v>
      </c>
      <c r="M232" s="131">
        <v>1</v>
      </c>
      <c r="N232" s="22" t="s">
        <v>46</v>
      </c>
      <c r="O232" s="23" t="s">
        <v>46</v>
      </c>
      <c r="P232" s="23" t="s">
        <v>46</v>
      </c>
      <c r="Q232" s="23" t="s">
        <v>46</v>
      </c>
      <c r="R232" s="23" t="s">
        <v>46</v>
      </c>
      <c r="S232" s="23">
        <v>29.25</v>
      </c>
      <c r="T232" s="23">
        <v>96.99</v>
      </c>
      <c r="U232" s="17" t="s">
        <v>46</v>
      </c>
      <c r="V232" s="23" t="s">
        <v>46</v>
      </c>
      <c r="W232" s="23" t="s">
        <v>46</v>
      </c>
      <c r="X232" s="23" t="s">
        <v>46</v>
      </c>
      <c r="Y232" s="24" t="s">
        <v>46</v>
      </c>
      <c r="Z232" s="11"/>
      <c r="AA232" s="12" t="s">
        <v>47</v>
      </c>
      <c r="AB232" s="11"/>
      <c r="AC232" s="196">
        <v>1</v>
      </c>
      <c r="AD232" s="163"/>
      <c r="AE232" s="11"/>
      <c r="AF232" s="226" t="s">
        <v>580</v>
      </c>
      <c r="AG232" s="2"/>
    </row>
    <row r="233" spans="1:33" ht="13.5" customHeight="1" x14ac:dyDescent="0.35">
      <c r="A233" s="110"/>
      <c r="B233" s="30" t="s">
        <v>549</v>
      </c>
      <c r="C233" s="115"/>
      <c r="D233" s="115"/>
      <c r="E233" s="115"/>
      <c r="F233" s="122"/>
      <c r="G233" s="228"/>
      <c r="H233" s="113"/>
      <c r="I233" s="115"/>
      <c r="J233" s="115"/>
      <c r="K233" s="15" t="s">
        <v>58</v>
      </c>
      <c r="L233" s="115"/>
      <c r="M233" s="122"/>
      <c r="N233" s="22" t="s">
        <v>46</v>
      </c>
      <c r="O233" s="23" t="s">
        <v>46</v>
      </c>
      <c r="P233" s="23" t="s">
        <v>46</v>
      </c>
      <c r="Q233" s="23" t="s">
        <v>46</v>
      </c>
      <c r="R233" s="23" t="s">
        <v>46</v>
      </c>
      <c r="S233" s="23">
        <v>24.23</v>
      </c>
      <c r="T233" s="23">
        <v>78.86</v>
      </c>
      <c r="U233" s="23">
        <v>76.819999999999993</v>
      </c>
      <c r="V233" s="23">
        <v>78.77</v>
      </c>
      <c r="W233" s="23">
        <v>73.61</v>
      </c>
      <c r="X233" s="23">
        <v>71.84</v>
      </c>
      <c r="Y233" s="24">
        <v>77.08</v>
      </c>
      <c r="Z233" s="11"/>
      <c r="AA233" s="12"/>
      <c r="AB233" s="11"/>
      <c r="AC233" s="163"/>
      <c r="AD233" s="163"/>
      <c r="AE233" s="11"/>
      <c r="AF233" s="227"/>
      <c r="AG233" s="2"/>
    </row>
    <row r="234" spans="1:33" ht="13.5" customHeight="1" x14ac:dyDescent="0.35">
      <c r="A234" s="108" t="s">
        <v>550</v>
      </c>
      <c r="B234" s="30" t="s">
        <v>551</v>
      </c>
      <c r="C234" s="114" t="s">
        <v>51</v>
      </c>
      <c r="D234" s="114" t="s">
        <v>547</v>
      </c>
      <c r="E234" s="118">
        <v>17.75</v>
      </c>
      <c r="F234" s="121">
        <v>-64.704999999999998</v>
      </c>
      <c r="G234" s="119" t="s">
        <v>53</v>
      </c>
      <c r="H234" s="111" t="s">
        <v>54</v>
      </c>
      <c r="I234" s="114" t="s">
        <v>552</v>
      </c>
      <c r="J234" s="114"/>
      <c r="K234" s="15" t="s">
        <v>56</v>
      </c>
      <c r="L234" s="134">
        <v>6</v>
      </c>
      <c r="M234" s="203">
        <v>1</v>
      </c>
      <c r="N234" s="22" t="s">
        <v>46</v>
      </c>
      <c r="O234" s="23" t="s">
        <v>46</v>
      </c>
      <c r="P234" s="23">
        <v>67.44</v>
      </c>
      <c r="Q234" s="23">
        <v>99.85</v>
      </c>
      <c r="R234" s="23">
        <v>99.62</v>
      </c>
      <c r="S234" s="23">
        <v>98.52</v>
      </c>
      <c r="T234" s="23">
        <v>96.92</v>
      </c>
      <c r="U234" s="23">
        <v>95.99</v>
      </c>
      <c r="V234" s="23">
        <v>98.12</v>
      </c>
      <c r="W234" s="23">
        <v>73.67</v>
      </c>
      <c r="X234" s="23">
        <v>99.57</v>
      </c>
      <c r="Y234" s="24">
        <v>97.49</v>
      </c>
      <c r="Z234" s="11"/>
      <c r="AA234" s="12" t="s">
        <v>47</v>
      </c>
      <c r="AB234" s="11"/>
      <c r="AC234" s="196">
        <v>2</v>
      </c>
      <c r="AD234" s="163"/>
      <c r="AE234" s="11"/>
      <c r="AF234" s="227" t="s">
        <v>580</v>
      </c>
      <c r="AG234" s="2"/>
    </row>
    <row r="235" spans="1:33" ht="13.5" customHeight="1" x14ac:dyDescent="0.35">
      <c r="A235" s="110"/>
      <c r="B235" s="30" t="s">
        <v>553</v>
      </c>
      <c r="C235" s="115"/>
      <c r="D235" s="115"/>
      <c r="E235" s="115"/>
      <c r="F235" s="122"/>
      <c r="G235" s="120"/>
      <c r="H235" s="113"/>
      <c r="I235" s="115"/>
      <c r="J235" s="115"/>
      <c r="K235" s="21" t="s">
        <v>58</v>
      </c>
      <c r="L235" s="115"/>
      <c r="M235" s="122"/>
      <c r="N235" s="22" t="s">
        <v>46</v>
      </c>
      <c r="O235" s="23" t="s">
        <v>46</v>
      </c>
      <c r="P235" s="23">
        <v>49.7</v>
      </c>
      <c r="Q235" s="23">
        <v>71.36</v>
      </c>
      <c r="R235" s="23">
        <v>74.84</v>
      </c>
      <c r="S235" s="23">
        <v>78.459999999999994</v>
      </c>
      <c r="T235" s="23">
        <v>78.92</v>
      </c>
      <c r="U235" s="23">
        <v>76.790000000000006</v>
      </c>
      <c r="V235" s="23">
        <v>79.209999999999994</v>
      </c>
      <c r="W235" s="23">
        <v>73.67</v>
      </c>
      <c r="X235" s="23">
        <v>73.36</v>
      </c>
      <c r="Y235" s="24">
        <v>78.25</v>
      </c>
      <c r="Z235" s="11"/>
      <c r="AA235" s="12"/>
      <c r="AB235" s="11"/>
      <c r="AC235" s="163"/>
      <c r="AD235" s="163"/>
      <c r="AE235" s="11"/>
      <c r="AF235" s="227"/>
      <c r="AG235" s="2"/>
    </row>
    <row r="236" spans="1:33" ht="13.5" customHeight="1" x14ac:dyDescent="0.35">
      <c r="A236" s="108" t="s">
        <v>554</v>
      </c>
      <c r="B236" s="30" t="s">
        <v>555</v>
      </c>
      <c r="C236" s="114" t="s">
        <v>51</v>
      </c>
      <c r="D236" s="114" t="s">
        <v>547</v>
      </c>
      <c r="E236" s="118">
        <v>18.318249999999999</v>
      </c>
      <c r="F236" s="121">
        <v>-64.724220000000003</v>
      </c>
      <c r="G236" s="119" t="s">
        <v>53</v>
      </c>
      <c r="H236" s="111" t="s">
        <v>54</v>
      </c>
      <c r="I236" s="114" t="s">
        <v>556</v>
      </c>
      <c r="J236" s="114"/>
      <c r="K236" s="21" t="s">
        <v>56</v>
      </c>
      <c r="L236" s="134">
        <v>6</v>
      </c>
      <c r="M236" s="203">
        <v>1</v>
      </c>
      <c r="N236" s="22">
        <v>99.88</v>
      </c>
      <c r="O236" s="23">
        <v>99.85</v>
      </c>
      <c r="P236" s="23">
        <v>80.989999999999995</v>
      </c>
      <c r="Q236" s="23">
        <v>99.89</v>
      </c>
      <c r="R236" s="23">
        <v>99.62</v>
      </c>
      <c r="S236" s="23">
        <v>98.45</v>
      </c>
      <c r="T236" s="23">
        <v>96.91</v>
      </c>
      <c r="U236" s="23">
        <v>96.06</v>
      </c>
      <c r="V236" s="23">
        <v>98.2</v>
      </c>
      <c r="W236" s="23">
        <v>99.4</v>
      </c>
      <c r="X236" s="23">
        <v>99.65</v>
      </c>
      <c r="Y236" s="24">
        <v>97.88</v>
      </c>
      <c r="Z236" s="11"/>
      <c r="AA236" s="12" t="s">
        <v>47</v>
      </c>
      <c r="AB236" s="11"/>
      <c r="AC236" s="196">
        <v>2</v>
      </c>
      <c r="AD236" s="163"/>
      <c r="AE236" s="11"/>
      <c r="AF236" s="72"/>
      <c r="AG236" s="2"/>
    </row>
    <row r="237" spans="1:33" ht="13.5" customHeight="1" x14ac:dyDescent="0.35">
      <c r="A237" s="110"/>
      <c r="B237" s="20" t="s">
        <v>557</v>
      </c>
      <c r="C237" s="115"/>
      <c r="D237" s="115"/>
      <c r="E237" s="115"/>
      <c r="F237" s="122"/>
      <c r="G237" s="120"/>
      <c r="H237" s="113"/>
      <c r="I237" s="115"/>
      <c r="J237" s="115"/>
      <c r="K237" s="21" t="s">
        <v>58</v>
      </c>
      <c r="L237" s="115"/>
      <c r="M237" s="122"/>
      <c r="N237" s="65" t="str">
        <f>HYPERLINK("http://www.ioc-sealevelmonitoring.org/getchart.php?img=chart1&amp;id=cfoflcvd7bj8mqqpsf0l9gm2p65c915a444344e&amp;","NO DATA")</f>
        <v>NO DATA</v>
      </c>
      <c r="O237" s="23">
        <v>69.05</v>
      </c>
      <c r="P237" s="23">
        <v>73.790000000000006</v>
      </c>
      <c r="Q237" s="23">
        <v>71.53</v>
      </c>
      <c r="R237" s="23">
        <v>75.069999999999993</v>
      </c>
      <c r="S237" s="23">
        <v>79.22</v>
      </c>
      <c r="T237" s="23">
        <v>79.069999999999993</v>
      </c>
      <c r="U237" s="23">
        <v>77.38</v>
      </c>
      <c r="V237" s="23">
        <v>79.459999999999994</v>
      </c>
      <c r="W237" s="23">
        <v>73.709999999999994</v>
      </c>
      <c r="X237" s="23">
        <v>73.540000000000006</v>
      </c>
      <c r="Y237" s="24">
        <v>78.52</v>
      </c>
      <c r="Z237" s="11"/>
      <c r="AA237" s="12"/>
      <c r="AB237" s="11"/>
      <c r="AC237" s="163"/>
      <c r="AD237" s="163"/>
      <c r="AE237" s="11"/>
      <c r="AF237" s="72"/>
      <c r="AG237" s="2"/>
    </row>
    <row r="238" spans="1:33" ht="13.5" customHeight="1" x14ac:dyDescent="0.35">
      <c r="A238" s="108" t="s">
        <v>558</v>
      </c>
      <c r="B238" s="30" t="s">
        <v>559</v>
      </c>
      <c r="C238" s="114" t="s">
        <v>51</v>
      </c>
      <c r="D238" s="114" t="s">
        <v>547</v>
      </c>
      <c r="E238" s="118">
        <v>17.684470000000001</v>
      </c>
      <c r="F238" s="121">
        <v>-64.75403</v>
      </c>
      <c r="G238" s="119" t="s">
        <v>53</v>
      </c>
      <c r="H238" s="111" t="s">
        <v>54</v>
      </c>
      <c r="I238" s="114" t="s">
        <v>560</v>
      </c>
      <c r="J238" s="114"/>
      <c r="K238" s="21" t="s">
        <v>561</v>
      </c>
      <c r="L238" s="134">
        <v>6</v>
      </c>
      <c r="M238" s="203">
        <v>1</v>
      </c>
      <c r="N238" s="22" t="s">
        <v>46</v>
      </c>
      <c r="O238" s="23" t="s">
        <v>46</v>
      </c>
      <c r="P238" s="23">
        <v>67.930000000000007</v>
      </c>
      <c r="Q238" s="23">
        <v>99.83</v>
      </c>
      <c r="R238" s="23">
        <v>99.53</v>
      </c>
      <c r="S238" s="23">
        <v>98.56</v>
      </c>
      <c r="T238" s="23">
        <v>97</v>
      </c>
      <c r="U238" s="23">
        <v>96.05</v>
      </c>
      <c r="V238" s="23">
        <v>98.1</v>
      </c>
      <c r="W238" s="23">
        <v>99.48</v>
      </c>
      <c r="X238" s="23">
        <v>99.52</v>
      </c>
      <c r="Y238" s="24">
        <v>97.2</v>
      </c>
      <c r="Z238" s="11"/>
      <c r="AA238" s="12" t="s">
        <v>47</v>
      </c>
      <c r="AB238" s="11"/>
      <c r="AC238" s="196">
        <v>2</v>
      </c>
      <c r="AD238" s="163"/>
      <c r="AE238" s="11"/>
      <c r="AF238" s="227" t="s">
        <v>580</v>
      </c>
      <c r="AG238" s="2"/>
    </row>
    <row r="239" spans="1:33" ht="13.5" customHeight="1" x14ac:dyDescent="0.35">
      <c r="A239" s="110"/>
      <c r="B239" s="30" t="s">
        <v>562</v>
      </c>
      <c r="C239" s="115"/>
      <c r="D239" s="115"/>
      <c r="E239" s="115"/>
      <c r="F239" s="122"/>
      <c r="G239" s="120"/>
      <c r="H239" s="113"/>
      <c r="I239" s="115"/>
      <c r="J239" s="115"/>
      <c r="K239" s="21" t="s">
        <v>58</v>
      </c>
      <c r="L239" s="115"/>
      <c r="M239" s="122"/>
      <c r="N239" s="22" t="s">
        <v>46</v>
      </c>
      <c r="O239" s="23" t="s">
        <v>46</v>
      </c>
      <c r="P239" s="23">
        <v>50.04</v>
      </c>
      <c r="Q239" s="23">
        <v>72</v>
      </c>
      <c r="R239" s="23">
        <v>75.39</v>
      </c>
      <c r="S239" s="23">
        <v>78.739999999999995</v>
      </c>
      <c r="T239" s="23">
        <v>78.98</v>
      </c>
      <c r="U239" s="23">
        <v>77.14</v>
      </c>
      <c r="V239" s="23">
        <v>79.61</v>
      </c>
      <c r="W239" s="23">
        <v>73.44</v>
      </c>
      <c r="X239" s="23">
        <v>73.14</v>
      </c>
      <c r="Y239" s="24">
        <v>78.260000000000005</v>
      </c>
      <c r="Z239" s="11"/>
      <c r="AA239" s="12"/>
      <c r="AB239" s="11"/>
      <c r="AC239" s="163"/>
      <c r="AD239" s="163"/>
      <c r="AE239" s="11"/>
      <c r="AF239" s="227"/>
      <c r="AG239" s="2"/>
    </row>
    <row r="240" spans="1:33" ht="13.5" customHeight="1" x14ac:dyDescent="0.35">
      <c r="A240" s="25" t="s">
        <v>563</v>
      </c>
      <c r="B240" s="20"/>
      <c r="C240" s="32"/>
      <c r="D240" s="32" t="s">
        <v>564</v>
      </c>
      <c r="E240" s="64">
        <v>15.7</v>
      </c>
      <c r="F240" s="80">
        <v>-63.6</v>
      </c>
      <c r="G240" s="29" t="s">
        <v>193</v>
      </c>
      <c r="H240" s="20"/>
      <c r="I240" s="32"/>
      <c r="J240" s="32"/>
      <c r="K240" s="32"/>
      <c r="L240" s="32"/>
      <c r="M240" s="44"/>
      <c r="N240" s="22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4"/>
      <c r="Z240" s="11"/>
      <c r="AA240" s="12"/>
      <c r="AB240" s="11"/>
      <c r="AC240" s="19"/>
      <c r="AD240" s="163"/>
      <c r="AE240" s="11"/>
      <c r="AF240" s="72"/>
      <c r="AG240" s="2"/>
    </row>
    <row r="241" spans="1:33" ht="13.5" customHeight="1" x14ac:dyDescent="0.35">
      <c r="A241" s="25" t="s">
        <v>565</v>
      </c>
      <c r="B241" s="20"/>
      <c r="C241" s="32"/>
      <c r="D241" s="32" t="s">
        <v>564</v>
      </c>
      <c r="E241" s="39">
        <v>10.97</v>
      </c>
      <c r="F241" s="40">
        <v>-64.400000000000006</v>
      </c>
      <c r="G241" s="29" t="s">
        <v>193</v>
      </c>
      <c r="H241" s="20"/>
      <c r="I241" s="32"/>
      <c r="J241" s="32"/>
      <c r="K241" s="32"/>
      <c r="L241" s="32"/>
      <c r="M241" s="44"/>
      <c r="N241" s="22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4"/>
      <c r="Z241" s="11"/>
      <c r="AA241" s="12"/>
      <c r="AB241" s="11"/>
      <c r="AC241" s="19"/>
      <c r="AD241" s="163"/>
      <c r="AE241" s="11"/>
      <c r="AF241" s="72"/>
      <c r="AG241" s="2"/>
    </row>
    <row r="242" spans="1:33" ht="13.5" customHeight="1" x14ac:dyDescent="0.35">
      <c r="A242" s="81" t="s">
        <v>566</v>
      </c>
      <c r="B242" s="82"/>
      <c r="C242" s="83"/>
      <c r="D242" s="83" t="s">
        <v>564</v>
      </c>
      <c r="E242" s="84">
        <v>10.61666</v>
      </c>
      <c r="F242" s="85">
        <v>-66.933329999999998</v>
      </c>
      <c r="G242" s="86" t="s">
        <v>87</v>
      </c>
      <c r="H242" s="82" t="s">
        <v>567</v>
      </c>
      <c r="I242" s="83"/>
      <c r="J242" s="83">
        <v>328</v>
      </c>
      <c r="K242" s="83"/>
      <c r="L242" s="83"/>
      <c r="M242" s="87"/>
      <c r="N242" s="88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90"/>
      <c r="Z242" s="91"/>
      <c r="AA242" s="92"/>
      <c r="AB242" s="91"/>
      <c r="AC242" s="93"/>
      <c r="AD242" s="164"/>
      <c r="AE242" s="91">
        <v>97</v>
      </c>
      <c r="AF242" s="107"/>
      <c r="AG242" s="2"/>
    </row>
    <row r="243" spans="1:33" ht="15.75" customHeight="1" x14ac:dyDescent="0.35"/>
    <row r="244" spans="1:33" ht="15.75" customHeight="1" x14ac:dyDescent="0.35"/>
    <row r="245" spans="1:33" ht="15.75" customHeight="1" x14ac:dyDescent="0.35"/>
    <row r="246" spans="1:33" ht="15.75" customHeight="1" x14ac:dyDescent="0.35"/>
    <row r="247" spans="1:33" ht="15.75" customHeight="1" x14ac:dyDescent="0.35"/>
    <row r="248" spans="1:33" ht="15.75" customHeight="1" x14ac:dyDescent="0.35"/>
    <row r="249" spans="1:33" ht="15.75" customHeight="1" x14ac:dyDescent="0.35"/>
    <row r="250" spans="1:33" ht="15.75" customHeight="1" x14ac:dyDescent="0.35"/>
    <row r="251" spans="1:33" ht="15.75" customHeight="1" x14ac:dyDescent="0.35"/>
    <row r="252" spans="1:33" ht="15.75" customHeight="1" x14ac:dyDescent="0.35"/>
    <row r="253" spans="1:33" ht="15.75" customHeight="1" x14ac:dyDescent="0.35"/>
    <row r="254" spans="1:33" ht="15.75" customHeight="1" x14ac:dyDescent="0.35"/>
    <row r="255" spans="1:33" ht="15.75" customHeight="1" x14ac:dyDescent="0.35"/>
    <row r="256" spans="1:3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sheetProtection algorithmName="SHA-512" hashValue="4kN+mMtvkKZiqek/VAS7+sxknFPoVHqeF/XBF5vM0QqAZhUyDHOYl0JtJBPCQlEi+QkUSYB+5lY2HeJOBKHotw==" saltValue="oRVShj1IEsVVrPZbWUT8EA==" spinCount="100000" sheet="1" objects="1" scenarios="1"/>
  <mergeCells count="638">
    <mergeCell ref="AF230:AF231"/>
    <mergeCell ref="G232:G233"/>
    <mergeCell ref="AF232:AF233"/>
    <mergeCell ref="AF234:AF235"/>
    <mergeCell ref="AF238:AF239"/>
    <mergeCell ref="AF94:AF96"/>
    <mergeCell ref="AF97:AF99"/>
    <mergeCell ref="AF139:AF140"/>
    <mergeCell ref="AF141:AF142"/>
    <mergeCell ref="G199:G200"/>
    <mergeCell ref="AF199:AF200"/>
    <mergeCell ref="G201:G202"/>
    <mergeCell ref="AF218:AF219"/>
    <mergeCell ref="AF221:AF222"/>
    <mergeCell ref="I97:I99"/>
    <mergeCell ref="G97:G99"/>
    <mergeCell ref="H97:H99"/>
    <mergeCell ref="G106:G108"/>
    <mergeCell ref="J106:J108"/>
    <mergeCell ref="I106:I108"/>
    <mergeCell ref="H106:H108"/>
    <mergeCell ref="K221:K222"/>
    <mergeCell ref="L221:L222"/>
    <mergeCell ref="L206:L207"/>
    <mergeCell ref="E106:E108"/>
    <mergeCell ref="E94:E96"/>
    <mergeCell ref="E90:E92"/>
    <mergeCell ref="A97:A99"/>
    <mergeCell ref="A94:A96"/>
    <mergeCell ref="B94:B96"/>
    <mergeCell ref="B106:B108"/>
    <mergeCell ref="B97:B99"/>
    <mergeCell ref="D106:D108"/>
    <mergeCell ref="D103:D104"/>
    <mergeCell ref="D100:D102"/>
    <mergeCell ref="E97:E99"/>
    <mergeCell ref="D97:D99"/>
    <mergeCell ref="C94:C96"/>
    <mergeCell ref="E100:E102"/>
    <mergeCell ref="A100:A102"/>
    <mergeCell ref="B100:B102"/>
    <mergeCell ref="A103:A104"/>
    <mergeCell ref="B103:B104"/>
    <mergeCell ref="E103:E104"/>
    <mergeCell ref="A90:A92"/>
    <mergeCell ref="B90:B92"/>
    <mergeCell ref="D94:D96"/>
    <mergeCell ref="D61:D63"/>
    <mergeCell ref="D64:D65"/>
    <mergeCell ref="D50:D54"/>
    <mergeCell ref="D66:D68"/>
    <mergeCell ref="D43:D45"/>
    <mergeCell ref="D46:D48"/>
    <mergeCell ref="D90:D92"/>
    <mergeCell ref="A64:A65"/>
    <mergeCell ref="B64:B65"/>
    <mergeCell ref="B66:B68"/>
    <mergeCell ref="A66:A68"/>
    <mergeCell ref="A56:A60"/>
    <mergeCell ref="A46:A48"/>
    <mergeCell ref="B58:B60"/>
    <mergeCell ref="D56:D60"/>
    <mergeCell ref="A61:A63"/>
    <mergeCell ref="B61:B63"/>
    <mergeCell ref="B52:B54"/>
    <mergeCell ref="B56:B57"/>
    <mergeCell ref="A50:A54"/>
    <mergeCell ref="B50:B51"/>
    <mergeCell ref="G43:G45"/>
    <mergeCell ref="F50:F54"/>
    <mergeCell ref="F43:F45"/>
    <mergeCell ref="E66:E68"/>
    <mergeCell ref="F97:F99"/>
    <mergeCell ref="F56:F60"/>
    <mergeCell ref="F66:F68"/>
    <mergeCell ref="F61:F63"/>
    <mergeCell ref="F64:F65"/>
    <mergeCell ref="F94:F96"/>
    <mergeCell ref="F90:F92"/>
    <mergeCell ref="F46:F48"/>
    <mergeCell ref="E46:E48"/>
    <mergeCell ref="E50:E54"/>
    <mergeCell ref="J64:J65"/>
    <mergeCell ref="J61:J63"/>
    <mergeCell ref="J56:J60"/>
    <mergeCell ref="I56:I60"/>
    <mergeCell ref="J43:J45"/>
    <mergeCell ref="J94:J96"/>
    <mergeCell ref="I90:I92"/>
    <mergeCell ref="J90:J92"/>
    <mergeCell ref="G56:G60"/>
    <mergeCell ref="G90:G92"/>
    <mergeCell ref="H90:H92"/>
    <mergeCell ref="G94:G96"/>
    <mergeCell ref="H94:H96"/>
    <mergeCell ref="I43:I45"/>
    <mergeCell ref="H43:H45"/>
    <mergeCell ref="H61:H63"/>
    <mergeCell ref="I61:I63"/>
    <mergeCell ref="H64:H65"/>
    <mergeCell ref="J66:J68"/>
    <mergeCell ref="G64:G65"/>
    <mergeCell ref="H66:H68"/>
    <mergeCell ref="G66:G68"/>
    <mergeCell ref="I94:I96"/>
    <mergeCell ref="G46:G48"/>
    <mergeCell ref="F103:F104"/>
    <mergeCell ref="G103:G104"/>
    <mergeCell ref="H103:H104"/>
    <mergeCell ref="F106:F108"/>
    <mergeCell ref="G100:G102"/>
    <mergeCell ref="F100:F102"/>
    <mergeCell ref="H100:H102"/>
    <mergeCell ref="I100:I102"/>
    <mergeCell ref="I103:I104"/>
    <mergeCell ref="K56:K57"/>
    <mergeCell ref="K52:K54"/>
    <mergeCell ref="K66:K68"/>
    <mergeCell ref="I40:I41"/>
    <mergeCell ref="E18:E21"/>
    <mergeCell ref="I46:I48"/>
    <mergeCell ref="J46:J48"/>
    <mergeCell ref="E43:E45"/>
    <mergeCell ref="H40:H41"/>
    <mergeCell ref="F40:F41"/>
    <mergeCell ref="G40:G41"/>
    <mergeCell ref="I50:I54"/>
    <mergeCell ref="J50:J54"/>
    <mergeCell ref="I64:I65"/>
    <mergeCell ref="H56:H60"/>
    <mergeCell ref="E56:E60"/>
    <mergeCell ref="E64:E65"/>
    <mergeCell ref="E61:E63"/>
    <mergeCell ref="K50:K51"/>
    <mergeCell ref="I31:I32"/>
    <mergeCell ref="H46:H48"/>
    <mergeCell ref="K40:K41"/>
    <mergeCell ref="J40:J41"/>
    <mergeCell ref="G61:G63"/>
    <mergeCell ref="K58:K60"/>
    <mergeCell ref="K61:K63"/>
    <mergeCell ref="K64:K65"/>
    <mergeCell ref="K90:K92"/>
    <mergeCell ref="AE163:AE164"/>
    <mergeCell ref="AE179:AE180"/>
    <mergeCell ref="AC204:AC205"/>
    <mergeCell ref="AC199:AC200"/>
    <mergeCell ref="AD8:AD242"/>
    <mergeCell ref="AE141:AE142"/>
    <mergeCell ref="AE157:AE158"/>
    <mergeCell ref="AC193:AC194"/>
    <mergeCell ref="AC232:AC233"/>
    <mergeCell ref="AC234:AC235"/>
    <mergeCell ref="AE206:AE207"/>
    <mergeCell ref="AC206:AC207"/>
    <mergeCell ref="L175:L177"/>
    <mergeCell ref="M175:M177"/>
    <mergeCell ref="K175:K177"/>
    <mergeCell ref="L185:L187"/>
    <mergeCell ref="O176:O177"/>
    <mergeCell ref="Q176:Q177"/>
    <mergeCell ref="P176:P177"/>
    <mergeCell ref="K46:K48"/>
    <mergeCell ref="K43:K45"/>
    <mergeCell ref="M221:M222"/>
    <mergeCell ref="M218:M219"/>
    <mergeCell ref="K188:K189"/>
    <mergeCell ref="L188:L189"/>
    <mergeCell ref="M188:M189"/>
    <mergeCell ref="J188:J189"/>
    <mergeCell ref="L193:L194"/>
    <mergeCell ref="K218:K219"/>
    <mergeCell ref="M213:M214"/>
    <mergeCell ref="M215:M217"/>
    <mergeCell ref="M206:M207"/>
    <mergeCell ref="M195:M196"/>
    <mergeCell ref="M204:M205"/>
    <mergeCell ref="J195:J196"/>
    <mergeCell ref="L195:L196"/>
    <mergeCell ref="L199:L200"/>
    <mergeCell ref="J97:J99"/>
    <mergeCell ref="K100:K102"/>
    <mergeCell ref="J100:J102"/>
    <mergeCell ref="L97:L99"/>
    <mergeCell ref="L94:L96"/>
    <mergeCell ref="K185:K187"/>
    <mergeCell ref="L66:L68"/>
    <mergeCell ref="L204:L205"/>
    <mergeCell ref="I213:I214"/>
    <mergeCell ref="I230:I231"/>
    <mergeCell ref="I221:I222"/>
    <mergeCell ref="K213:K214"/>
    <mergeCell ref="K215:K217"/>
    <mergeCell ref="K230:K231"/>
    <mergeCell ref="J206:J207"/>
    <mergeCell ref="J204:J205"/>
    <mergeCell ref="L218:L219"/>
    <mergeCell ref="L213:L214"/>
    <mergeCell ref="L215:L217"/>
    <mergeCell ref="J221:J222"/>
    <mergeCell ref="M106:M108"/>
    <mergeCell ref="M109:M111"/>
    <mergeCell ref="M141:M142"/>
    <mergeCell ref="M124:M125"/>
    <mergeCell ref="X176:X177"/>
    <mergeCell ref="Y176:Y177"/>
    <mergeCell ref="L201:L202"/>
    <mergeCell ref="K94:K96"/>
    <mergeCell ref="K97:K99"/>
    <mergeCell ref="K103:K104"/>
    <mergeCell ref="M100:M102"/>
    <mergeCell ref="AC195:AC196"/>
    <mergeCell ref="AC201:AC202"/>
    <mergeCell ref="S176:S177"/>
    <mergeCell ref="T176:T177"/>
    <mergeCell ref="U176:U177"/>
    <mergeCell ref="V176:V177"/>
    <mergeCell ref="W176:W177"/>
    <mergeCell ref="M199:M200"/>
    <mergeCell ref="M201:M202"/>
    <mergeCell ref="R176:R177"/>
    <mergeCell ref="N176:N177"/>
    <mergeCell ref="M35:M36"/>
    <mergeCell ref="M40:M41"/>
    <mergeCell ref="M31:M32"/>
    <mergeCell ref="L46:L48"/>
    <mergeCell ref="L43:L45"/>
    <mergeCell ref="L64:L65"/>
    <mergeCell ref="M64:M65"/>
    <mergeCell ref="AC236:AC237"/>
    <mergeCell ref="AC238:AC239"/>
    <mergeCell ref="M193:M194"/>
    <mergeCell ref="L234:L235"/>
    <mergeCell ref="L232:L233"/>
    <mergeCell ref="M234:M235"/>
    <mergeCell ref="M232:M233"/>
    <mergeCell ref="M230:M231"/>
    <mergeCell ref="L230:L231"/>
    <mergeCell ref="M238:M239"/>
    <mergeCell ref="L236:L237"/>
    <mergeCell ref="L238:L239"/>
    <mergeCell ref="M236:M237"/>
    <mergeCell ref="L61:L63"/>
    <mergeCell ref="M61:M63"/>
    <mergeCell ref="M58:M60"/>
    <mergeCell ref="L90:L92"/>
    <mergeCell ref="J234:J235"/>
    <mergeCell ref="I234:I235"/>
    <mergeCell ref="I238:I239"/>
    <mergeCell ref="I236:I237"/>
    <mergeCell ref="J238:J239"/>
    <mergeCell ref="J236:J237"/>
    <mergeCell ref="J166:J167"/>
    <mergeCell ref="I166:I167"/>
    <mergeCell ref="J193:J194"/>
    <mergeCell ref="I199:I200"/>
    <mergeCell ref="I195:I196"/>
    <mergeCell ref="I215:I217"/>
    <mergeCell ref="I201:I202"/>
    <mergeCell ref="J232:J233"/>
    <mergeCell ref="J230:J231"/>
    <mergeCell ref="J199:J200"/>
    <mergeCell ref="J201:J202"/>
    <mergeCell ref="J213:J214"/>
    <mergeCell ref="J215:J217"/>
    <mergeCell ref="J218:J219"/>
    <mergeCell ref="I218:I219"/>
    <mergeCell ref="I232:I233"/>
    <mergeCell ref="I163:I164"/>
    <mergeCell ref="J163:J164"/>
    <mergeCell ref="K166:K167"/>
    <mergeCell ref="L166:L167"/>
    <mergeCell ref="M166:M167"/>
    <mergeCell ref="M139:M140"/>
    <mergeCell ref="L139:L140"/>
    <mergeCell ref="J128:J129"/>
    <mergeCell ref="K128:K129"/>
    <mergeCell ref="K136:K138"/>
    <mergeCell ref="L141:L142"/>
    <mergeCell ref="K141:K142"/>
    <mergeCell ref="L136:L138"/>
    <mergeCell ref="K139:K140"/>
    <mergeCell ref="L157:L158"/>
    <mergeCell ref="M157:M158"/>
    <mergeCell ref="I157:I158"/>
    <mergeCell ref="J157:J158"/>
    <mergeCell ref="K157:K158"/>
    <mergeCell ref="M128:M129"/>
    <mergeCell ref="G179:G180"/>
    <mergeCell ref="H195:H196"/>
    <mergeCell ref="H185:H187"/>
    <mergeCell ref="H188:H189"/>
    <mergeCell ref="G195:G196"/>
    <mergeCell ref="G185:G187"/>
    <mergeCell ref="G193:G194"/>
    <mergeCell ref="G218:G219"/>
    <mergeCell ref="G221:G222"/>
    <mergeCell ref="E199:E200"/>
    <mergeCell ref="E193:E194"/>
    <mergeCell ref="E195:E196"/>
    <mergeCell ref="E185:E187"/>
    <mergeCell ref="E179:E180"/>
    <mergeCell ref="E174:E177"/>
    <mergeCell ref="G236:G237"/>
    <mergeCell ref="G234:G235"/>
    <mergeCell ref="H234:H235"/>
    <mergeCell ref="G230:G231"/>
    <mergeCell ref="H230:H231"/>
    <mergeCell ref="H232:H233"/>
    <mergeCell ref="F215:F217"/>
    <mergeCell ref="F213:F214"/>
    <mergeCell ref="E213:E214"/>
    <mergeCell ref="G213:G214"/>
    <mergeCell ref="G215:G217"/>
    <mergeCell ref="H215:H217"/>
    <mergeCell ref="E232:E233"/>
    <mergeCell ref="E230:E231"/>
    <mergeCell ref="G174:G177"/>
    <mergeCell ref="H174:H177"/>
    <mergeCell ref="F179:F180"/>
    <mergeCell ref="H179:H180"/>
    <mergeCell ref="J119:J121"/>
    <mergeCell ref="J117:J118"/>
    <mergeCell ref="K109:K111"/>
    <mergeCell ref="J109:J111"/>
    <mergeCell ref="L128:L129"/>
    <mergeCell ref="L109:L111"/>
    <mergeCell ref="J136:J138"/>
    <mergeCell ref="J141:J142"/>
    <mergeCell ref="L100:L102"/>
    <mergeCell ref="L103:L104"/>
    <mergeCell ref="L106:L108"/>
    <mergeCell ref="K106:K108"/>
    <mergeCell ref="L119:L121"/>
    <mergeCell ref="K119:K121"/>
    <mergeCell ref="J103:J104"/>
    <mergeCell ref="M6:M7"/>
    <mergeCell ref="M8:M9"/>
    <mergeCell ref="I6:I7"/>
    <mergeCell ref="I8:I9"/>
    <mergeCell ref="H10:H11"/>
    <mergeCell ref="G10:G11"/>
    <mergeCell ref="J8:J9"/>
    <mergeCell ref="J10:J11"/>
    <mergeCell ref="J6:J7"/>
    <mergeCell ref="I10:I11"/>
    <mergeCell ref="AD2:AE5"/>
    <mergeCell ref="M2:AC4"/>
    <mergeCell ref="AE6:AE7"/>
    <mergeCell ref="AF2:AF7"/>
    <mergeCell ref="B8:B9"/>
    <mergeCell ref="AE18:AE21"/>
    <mergeCell ref="AB5:AB7"/>
    <mergeCell ref="AC5:AC7"/>
    <mergeCell ref="AD6:AD7"/>
    <mergeCell ref="AC10:AC11"/>
    <mergeCell ref="H6:H7"/>
    <mergeCell ref="H13:H14"/>
    <mergeCell ref="E13:E14"/>
    <mergeCell ref="F13:F14"/>
    <mergeCell ref="M5:Y5"/>
    <mergeCell ref="N6:Y6"/>
    <mergeCell ref="K6:K7"/>
    <mergeCell ref="L13:L14"/>
    <mergeCell ref="K8:K9"/>
    <mergeCell ref="L8:L9"/>
    <mergeCell ref="L6:L7"/>
    <mergeCell ref="L10:L11"/>
    <mergeCell ref="K13:K17"/>
    <mergeCell ref="M10:M11"/>
    <mergeCell ref="A2:L2"/>
    <mergeCell ref="A3:L3"/>
    <mergeCell ref="A6:A7"/>
    <mergeCell ref="C10:C11"/>
    <mergeCell ref="C6:C7"/>
    <mergeCell ref="B13:B14"/>
    <mergeCell ref="G13:G14"/>
    <mergeCell ref="G6:G7"/>
    <mergeCell ref="D18:D21"/>
    <mergeCell ref="E8:E9"/>
    <mergeCell ref="F18:F21"/>
    <mergeCell ref="K18:K21"/>
    <mergeCell ref="A109:A111"/>
    <mergeCell ref="B119:B121"/>
    <mergeCell ref="B109:B111"/>
    <mergeCell ref="A43:A45"/>
    <mergeCell ref="B46:B48"/>
    <mergeCell ref="B43:B45"/>
    <mergeCell ref="A157:A158"/>
    <mergeCell ref="B128:B129"/>
    <mergeCell ref="AE1:AF1"/>
    <mergeCell ref="A1:AC1"/>
    <mergeCell ref="I13:I14"/>
    <mergeCell ref="H8:H9"/>
    <mergeCell ref="D13:D14"/>
    <mergeCell ref="E10:E11"/>
    <mergeCell ref="F10:F11"/>
    <mergeCell ref="E6:E7"/>
    <mergeCell ref="F6:F7"/>
    <mergeCell ref="B6:B7"/>
    <mergeCell ref="D6:D7"/>
    <mergeCell ref="A13:A14"/>
    <mergeCell ref="Z5:Z7"/>
    <mergeCell ref="AA5:AA7"/>
    <mergeCell ref="A5:L5"/>
    <mergeCell ref="A4:L4"/>
    <mergeCell ref="A124:A125"/>
    <mergeCell ref="A128:A129"/>
    <mergeCell ref="A117:A118"/>
    <mergeCell ref="A136:A138"/>
    <mergeCell ref="A119:A121"/>
    <mergeCell ref="J18:J21"/>
    <mergeCell ref="M13:M14"/>
    <mergeCell ref="D8:D9"/>
    <mergeCell ref="D10:D11"/>
    <mergeCell ref="F8:F9"/>
    <mergeCell ref="G8:G9"/>
    <mergeCell ref="A10:A11"/>
    <mergeCell ref="A8:A9"/>
    <mergeCell ref="I18:I21"/>
    <mergeCell ref="E40:E41"/>
    <mergeCell ref="D40:D41"/>
    <mergeCell ref="L40:L41"/>
    <mergeCell ref="D31:D32"/>
    <mergeCell ref="B31:B32"/>
    <mergeCell ref="J31:J32"/>
    <mergeCell ref="K31:K32"/>
    <mergeCell ref="L31:L32"/>
    <mergeCell ref="D35:D36"/>
    <mergeCell ref="A106:A108"/>
    <mergeCell ref="B35:B36"/>
    <mergeCell ref="J35:J36"/>
    <mergeCell ref="K35:K36"/>
    <mergeCell ref="F35:F36"/>
    <mergeCell ref="G35:G36"/>
    <mergeCell ref="L35:L36"/>
    <mergeCell ref="B40:B41"/>
    <mergeCell ref="B18:B21"/>
    <mergeCell ref="A18:A21"/>
    <mergeCell ref="A31:A32"/>
    <mergeCell ref="A35:A36"/>
    <mergeCell ref="E35:E36"/>
    <mergeCell ref="G18:G21"/>
    <mergeCell ref="H18:H21"/>
    <mergeCell ref="A40:A41"/>
    <mergeCell ref="E31:E32"/>
    <mergeCell ref="F31:F32"/>
    <mergeCell ref="I35:I36"/>
    <mergeCell ref="H35:H36"/>
    <mergeCell ref="G31:G32"/>
    <mergeCell ref="H31:H32"/>
    <mergeCell ref="C117:C118"/>
    <mergeCell ref="E117:E118"/>
    <mergeCell ref="F119:F121"/>
    <mergeCell ref="G109:G111"/>
    <mergeCell ref="I109:I111"/>
    <mergeCell ref="H109:H111"/>
    <mergeCell ref="G117:G118"/>
    <mergeCell ref="H117:H118"/>
    <mergeCell ref="H119:H121"/>
    <mergeCell ref="G119:G121"/>
    <mergeCell ref="G128:G129"/>
    <mergeCell ref="G124:G125"/>
    <mergeCell ref="D139:D140"/>
    <mergeCell ref="D136:D138"/>
    <mergeCell ref="F141:F142"/>
    <mergeCell ref="D141:D142"/>
    <mergeCell ref="F136:F138"/>
    <mergeCell ref="F139:F140"/>
    <mergeCell ref="F109:F111"/>
    <mergeCell ref="D109:D111"/>
    <mergeCell ref="D124:D125"/>
    <mergeCell ref="E124:E125"/>
    <mergeCell ref="F117:F118"/>
    <mergeCell ref="D117:D118"/>
    <mergeCell ref="E128:E129"/>
    <mergeCell ref="D128:D129"/>
    <mergeCell ref="E109:E111"/>
    <mergeCell ref="E119:E121"/>
    <mergeCell ref="D119:D121"/>
    <mergeCell ref="G238:G239"/>
    <mergeCell ref="H238:H239"/>
    <mergeCell ref="H221:H222"/>
    <mergeCell ref="H218:H219"/>
    <mergeCell ref="E206:E207"/>
    <mergeCell ref="E188:E189"/>
    <mergeCell ref="F238:F239"/>
    <mergeCell ref="E238:E239"/>
    <mergeCell ref="H199:H200"/>
    <mergeCell ref="H213:H214"/>
    <mergeCell ref="H236:H237"/>
    <mergeCell ref="F221:F222"/>
    <mergeCell ref="F234:F235"/>
    <mergeCell ref="E234:E235"/>
    <mergeCell ref="H206:H207"/>
    <mergeCell ref="H204:H205"/>
    <mergeCell ref="H201:H202"/>
    <mergeCell ref="F199:F200"/>
    <mergeCell ref="F195:F196"/>
    <mergeCell ref="F193:F194"/>
    <mergeCell ref="F188:F189"/>
    <mergeCell ref="F206:F207"/>
    <mergeCell ref="E236:E237"/>
    <mergeCell ref="F236:F237"/>
    <mergeCell ref="D238:D239"/>
    <mergeCell ref="D230:D231"/>
    <mergeCell ref="F218:F219"/>
    <mergeCell ref="E215:E217"/>
    <mergeCell ref="D215:D217"/>
    <mergeCell ref="E221:E222"/>
    <mergeCell ref="D218:D219"/>
    <mergeCell ref="E218:E219"/>
    <mergeCell ref="D201:D202"/>
    <mergeCell ref="F232:F233"/>
    <mergeCell ref="F230:F231"/>
    <mergeCell ref="F201:F202"/>
    <mergeCell ref="F204:F205"/>
    <mergeCell ref="D234:D235"/>
    <mergeCell ref="D236:D237"/>
    <mergeCell ref="D206:D207"/>
    <mergeCell ref="D204:D205"/>
    <mergeCell ref="D232:D233"/>
    <mergeCell ref="D221:D222"/>
    <mergeCell ref="D213:D214"/>
    <mergeCell ref="E201:E202"/>
    <mergeCell ref="E204:E205"/>
    <mergeCell ref="B218:B219"/>
    <mergeCell ref="B215:B217"/>
    <mergeCell ref="B221:B222"/>
    <mergeCell ref="A221:A222"/>
    <mergeCell ref="A218:A219"/>
    <mergeCell ref="A215:A217"/>
    <mergeCell ref="A238:A239"/>
    <mergeCell ref="C238:C239"/>
    <mergeCell ref="A236:A237"/>
    <mergeCell ref="C236:C237"/>
    <mergeCell ref="A234:A235"/>
    <mergeCell ref="C234:C235"/>
    <mergeCell ref="A230:A231"/>
    <mergeCell ref="B230:B231"/>
    <mergeCell ref="A232:A233"/>
    <mergeCell ref="C232:C233"/>
    <mergeCell ref="M56:M57"/>
    <mergeCell ref="M50:M54"/>
    <mergeCell ref="L58:L60"/>
    <mergeCell ref="L56:L57"/>
    <mergeCell ref="L50:L54"/>
    <mergeCell ref="I66:I68"/>
    <mergeCell ref="M94:M96"/>
    <mergeCell ref="H193:H194"/>
    <mergeCell ref="I174:I177"/>
    <mergeCell ref="I193:I194"/>
    <mergeCell ref="I185:I187"/>
    <mergeCell ref="J185:J187"/>
    <mergeCell ref="I188:I189"/>
    <mergeCell ref="J179:J180"/>
    <mergeCell ref="J174:J177"/>
    <mergeCell ref="I179:I180"/>
    <mergeCell ref="J124:J125"/>
    <mergeCell ref="I128:I129"/>
    <mergeCell ref="H128:H129"/>
    <mergeCell ref="H124:H125"/>
    <mergeCell ref="I124:I125"/>
    <mergeCell ref="H166:H167"/>
    <mergeCell ref="I117:I118"/>
    <mergeCell ref="I119:I121"/>
    <mergeCell ref="B136:B138"/>
    <mergeCell ref="E136:E138"/>
    <mergeCell ref="H163:H164"/>
    <mergeCell ref="B188:B189"/>
    <mergeCell ref="A188:A189"/>
    <mergeCell ref="A193:A194"/>
    <mergeCell ref="A195:A196"/>
    <mergeCell ref="H50:H54"/>
    <mergeCell ref="G50:G54"/>
    <mergeCell ref="F174:F177"/>
    <mergeCell ref="F166:F167"/>
    <mergeCell ref="C124:C125"/>
    <mergeCell ref="F124:F125"/>
    <mergeCell ref="F128:F129"/>
    <mergeCell ref="F163:F164"/>
    <mergeCell ref="F185:F187"/>
    <mergeCell ref="C163:C164"/>
    <mergeCell ref="D163:D164"/>
    <mergeCell ref="E166:E167"/>
    <mergeCell ref="E163:E164"/>
    <mergeCell ref="E157:E158"/>
    <mergeCell ref="G163:G164"/>
    <mergeCell ref="G166:G167"/>
    <mergeCell ref="D166:D167"/>
    <mergeCell ref="H141:H142"/>
    <mergeCell ref="I141:I142"/>
    <mergeCell ref="E141:E142"/>
    <mergeCell ref="G141:G142"/>
    <mergeCell ref="G139:G140"/>
    <mergeCell ref="E139:E140"/>
    <mergeCell ref="F157:F158"/>
    <mergeCell ref="G136:G138"/>
    <mergeCell ref="G157:G158"/>
    <mergeCell ref="H157:H158"/>
    <mergeCell ref="H136:H138"/>
    <mergeCell ref="H139:H140"/>
    <mergeCell ref="I136:I138"/>
    <mergeCell ref="A213:A214"/>
    <mergeCell ref="B213:B214"/>
    <mergeCell ref="A206:A207"/>
    <mergeCell ref="A204:A205"/>
    <mergeCell ref="A166:A167"/>
    <mergeCell ref="A163:A164"/>
    <mergeCell ref="B166:B167"/>
    <mergeCell ref="J139:J140"/>
    <mergeCell ref="I139:I140"/>
    <mergeCell ref="D157:D158"/>
    <mergeCell ref="B139:B140"/>
    <mergeCell ref="I204:I205"/>
    <mergeCell ref="I206:I207"/>
    <mergeCell ref="A139:A140"/>
    <mergeCell ref="A141:A142"/>
    <mergeCell ref="B141:B142"/>
    <mergeCell ref="B157:B158"/>
    <mergeCell ref="D179:D180"/>
    <mergeCell ref="D174:D177"/>
    <mergeCell ref="D188:D189"/>
    <mergeCell ref="D199:D200"/>
    <mergeCell ref="D193:D194"/>
    <mergeCell ref="D195:D196"/>
    <mergeCell ref="D185:D187"/>
    <mergeCell ref="A185:A187"/>
    <mergeCell ref="B185:B187"/>
    <mergeCell ref="A179:A180"/>
    <mergeCell ref="A174:A177"/>
    <mergeCell ref="C176:C177"/>
    <mergeCell ref="B175:B177"/>
    <mergeCell ref="C201:C202"/>
    <mergeCell ref="C204:C205"/>
    <mergeCell ref="A201:A202"/>
    <mergeCell ref="C199:C200"/>
    <mergeCell ref="A199:A200"/>
  </mergeCells>
  <conditionalFormatting sqref="N171:Y242 N8:Y16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{6F4304A9-29F9-4AB0-A766-4F0B56277065}</x14:id>
        </ext>
      </extLst>
    </cfRule>
  </conditionalFormatting>
  <hyperlinks>
    <hyperlink ref="AF157" r:id="rId1"/>
    <hyperlink ref="AF169" r:id="rId2"/>
    <hyperlink ref="AF170" r:id="rId3"/>
    <hyperlink ref="AF182" r:id="rId4"/>
  </hyperlinks>
  <pageMargins left="0.25" right="0.25" top="0.75" bottom="0.75" header="0" footer="0"/>
  <pageSetup scale="15" fitToWidth="0" orientation="landscape" r:id="rId5"/>
  <drawing r:id="rId6"/>
  <legacy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4304A9-29F9-4AB0-A766-4F0B562770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N171:Y242 N8:Y168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Hincapie</dc:creator>
  <cp:lastModifiedBy>svc.maz.display</cp:lastModifiedBy>
  <dcterms:created xsi:type="dcterms:W3CDTF">2019-04-02T18:54:44Z</dcterms:created>
  <dcterms:modified xsi:type="dcterms:W3CDTF">2019-04-02T19:28:10Z</dcterms:modified>
</cp:coreProperties>
</file>